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ektori i Zhvillimit të Mbikeqyrjes\Zyra e Rregullimit\RREGULLORE\Rregullore te Mbikeqyrjes\Ne shqip\70-2020 Per raportin neto te financimit te qendrueshem\"/>
    </mc:Choice>
  </mc:AlternateContent>
  <bookViews>
    <workbookView xWindow="0" yWindow="0" windowWidth="28800" windowHeight="11835" activeTab="2"/>
  </bookViews>
  <sheets>
    <sheet name="Përmbajtja" sheetId="9" r:id="rId1"/>
    <sheet name="F1" sheetId="6" r:id="rId2"/>
    <sheet name="F2" sheetId="10" r:id="rId3"/>
    <sheet name="F3" sheetId="11" r:id="rId4"/>
    <sheet name="F4" sheetId="12" r:id="rId5"/>
    <sheet name="F5" sheetId="13" r:id="rId6"/>
  </sheets>
  <definedNames>
    <definedName name="_xlnm._FilterDatabase" localSheetId="2" hidden="1">'F2'!$A$8:$M$44</definedName>
    <definedName name="_xlnm.Print_Area" localSheetId="1">'F1'!$A$1:$Q$79</definedName>
    <definedName name="_xlnm.Print_Area" localSheetId="4">'F4'!$A$1:$P$42</definedName>
    <definedName name="_xlnm.Print_Titles" localSheetId="1">'F1'!$B:$D,'F1'!$2:$9</definedName>
    <definedName name="_xlnm.Print_Titles" localSheetId="3">'F3'!$2:$9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6" l="1"/>
  <c r="N32" i="10" l="1"/>
  <c r="N13" i="10"/>
  <c r="N11" i="10"/>
  <c r="N26" i="11" l="1"/>
  <c r="N25" i="11"/>
  <c r="N24" i="11"/>
  <c r="N23" i="11" l="1"/>
  <c r="Q19" i="6"/>
  <c r="Q16" i="6"/>
  <c r="E57" i="13" l="1"/>
  <c r="E56" i="13"/>
  <c r="E54" i="13"/>
  <c r="E55" i="13"/>
  <c r="E53" i="13"/>
  <c r="E52" i="13"/>
  <c r="E50" i="13"/>
  <c r="E51" i="13"/>
  <c r="E49" i="13"/>
  <c r="E48" i="13"/>
  <c r="E47" i="13"/>
  <c r="E46" i="13"/>
  <c r="E45" i="13"/>
  <c r="E44" i="13"/>
  <c r="E43" i="13"/>
  <c r="E42" i="13"/>
  <c r="E41" i="13"/>
  <c r="E40" i="13"/>
  <c r="E39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Q23" i="6"/>
  <c r="E10" i="13"/>
  <c r="E9" i="13"/>
  <c r="E8" i="13"/>
  <c r="K12" i="12"/>
  <c r="K19" i="12"/>
  <c r="G57" i="13" s="1"/>
  <c r="K18" i="12"/>
  <c r="G56" i="13" s="1"/>
  <c r="K17" i="12"/>
  <c r="G55" i="13" s="1"/>
  <c r="K16" i="12"/>
  <c r="G54" i="13" s="1"/>
  <c r="K15" i="12"/>
  <c r="G53" i="13" s="1"/>
  <c r="K14" i="12"/>
  <c r="G52" i="13" s="1"/>
  <c r="K13" i="12"/>
  <c r="K10" i="12"/>
  <c r="N56" i="11"/>
  <c r="N55" i="11"/>
  <c r="N54" i="11"/>
  <c r="N53" i="11"/>
  <c r="N51" i="11"/>
  <c r="F47" i="13" s="1"/>
  <c r="N50" i="11"/>
  <c r="F46" i="13" s="1"/>
  <c r="N49" i="11"/>
  <c r="N48" i="11"/>
  <c r="N47" i="11"/>
  <c r="N45" i="11"/>
  <c r="F44" i="13" s="1"/>
  <c r="N44" i="11"/>
  <c r="N43" i="11"/>
  <c r="N42" i="11"/>
  <c r="N40" i="11"/>
  <c r="N39" i="11"/>
  <c r="N36" i="11"/>
  <c r="N35" i="11"/>
  <c r="N33" i="11"/>
  <c r="N32" i="11"/>
  <c r="N30" i="11"/>
  <c r="N29" i="11"/>
  <c r="N28" i="11"/>
  <c r="N22" i="11"/>
  <c r="N21" i="11"/>
  <c r="N20" i="11"/>
  <c r="N18" i="11"/>
  <c r="N17" i="11"/>
  <c r="N16" i="11"/>
  <c r="N13" i="11"/>
  <c r="N12" i="11"/>
  <c r="N44" i="10"/>
  <c r="N43" i="10"/>
  <c r="N42" i="10"/>
  <c r="N38" i="10"/>
  <c r="G25" i="13" s="1"/>
  <c r="N37" i="10"/>
  <c r="N36" i="10"/>
  <c r="N35" i="10"/>
  <c r="N33" i="10"/>
  <c r="N30" i="10"/>
  <c r="G23" i="13" s="1"/>
  <c r="N29" i="10"/>
  <c r="N28" i="10"/>
  <c r="N27" i="10"/>
  <c r="N26" i="10"/>
  <c r="N25" i="10"/>
  <c r="N24" i="10"/>
  <c r="N23" i="10"/>
  <c r="N22" i="10"/>
  <c r="N20" i="10"/>
  <c r="N19" i="10"/>
  <c r="N18" i="10"/>
  <c r="N17" i="10"/>
  <c r="N16" i="10"/>
  <c r="N14" i="10"/>
  <c r="N12" i="10"/>
  <c r="Q79" i="6"/>
  <c r="Q78" i="6"/>
  <c r="Q77" i="6"/>
  <c r="Q76" i="6"/>
  <c r="Q74" i="6"/>
  <c r="Q73" i="6"/>
  <c r="Q72" i="6"/>
  <c r="Q71" i="6"/>
  <c r="Q70" i="6"/>
  <c r="Q67" i="6"/>
  <c r="F15" i="13" s="1"/>
  <c r="Q66" i="6"/>
  <c r="Q65" i="6"/>
  <c r="Q64" i="6"/>
  <c r="Q62" i="6"/>
  <c r="F13" i="13" s="1"/>
  <c r="Q61" i="6"/>
  <c r="Q60" i="6"/>
  <c r="Q59" i="6"/>
  <c r="Q58" i="6"/>
  <c r="Q56" i="6"/>
  <c r="Q55" i="6"/>
  <c r="Q54" i="6"/>
  <c r="Q52" i="6"/>
  <c r="Q51" i="6"/>
  <c r="Q50" i="6"/>
  <c r="Q49" i="6"/>
  <c r="Q47" i="6"/>
  <c r="Q46" i="6"/>
  <c r="Q45" i="6"/>
  <c r="Q42" i="6"/>
  <c r="Q40" i="6"/>
  <c r="Q39" i="6"/>
  <c r="Q36" i="6"/>
  <c r="Q35" i="6"/>
  <c r="Q33" i="6"/>
  <c r="Q32" i="6"/>
  <c r="Q31" i="6"/>
  <c r="Q29" i="6"/>
  <c r="Q28" i="6"/>
  <c r="Q27" i="6"/>
  <c r="Q25" i="6"/>
  <c r="Q24" i="6"/>
  <c r="Q21" i="6"/>
  <c r="Q20" i="6"/>
  <c r="Q15" i="6"/>
  <c r="Q14" i="6"/>
  <c r="Q13" i="6"/>
  <c r="N40" i="10" l="1"/>
  <c r="G26" i="13" s="1"/>
  <c r="N41" i="11"/>
  <c r="N15" i="11"/>
  <c r="N31" i="11"/>
  <c r="N38" i="11"/>
  <c r="N37" i="11" s="1"/>
  <c r="F43" i="13" s="1"/>
  <c r="G22" i="13"/>
  <c r="N15" i="10"/>
  <c r="G20" i="13" s="1"/>
  <c r="N46" i="11"/>
  <c r="F45" i="13" s="1"/>
  <c r="G50" i="13"/>
  <c r="N34" i="11"/>
  <c r="F42" i="13" s="1"/>
  <c r="N52" i="11"/>
  <c r="K11" i="12"/>
  <c r="G51" i="13" s="1"/>
  <c r="N11" i="11"/>
  <c r="F48" i="13"/>
  <c r="N19" i="11"/>
  <c r="N27" i="11"/>
  <c r="N21" i="10"/>
  <c r="G21" i="13" s="1"/>
  <c r="N10" i="10"/>
  <c r="G19" i="13" s="1"/>
  <c r="N34" i="10"/>
  <c r="N31" i="10" s="1"/>
  <c r="G24" i="13" s="1"/>
  <c r="Q75" i="6"/>
  <c r="F17" i="13" s="1"/>
  <c r="Q53" i="6"/>
  <c r="Q22" i="6"/>
  <c r="Q38" i="6"/>
  <c r="Q37" i="6" s="1"/>
  <c r="F11" i="13" s="1"/>
  <c r="Q48" i="6"/>
  <c r="Q18" i="6"/>
  <c r="Q57" i="6"/>
  <c r="Q26" i="6"/>
  <c r="Q44" i="6"/>
  <c r="Q30" i="6"/>
  <c r="Q63" i="6"/>
  <c r="F14" i="13" s="1"/>
  <c r="Q34" i="6"/>
  <c r="Q12" i="6"/>
  <c r="Q11" i="6" s="1"/>
  <c r="Q69" i="6"/>
  <c r="Q68" i="6" s="1"/>
  <c r="F16" i="13" s="1"/>
  <c r="Q17" i="6" l="1"/>
  <c r="N14" i="11"/>
  <c r="N10" i="11" s="1"/>
  <c r="F39" i="13" s="1"/>
  <c r="F40" i="13"/>
  <c r="K9" i="12"/>
  <c r="G49" i="13" s="1"/>
  <c r="F10" i="13"/>
  <c r="N9" i="10"/>
  <c r="G18" i="13" s="1"/>
  <c r="Q43" i="6"/>
  <c r="F9" i="13"/>
  <c r="F41" i="13" l="1"/>
  <c r="H58" i="13"/>
  <c r="Q41" i="6"/>
  <c r="F12" i="13" s="1"/>
  <c r="F8" i="13" l="1"/>
  <c r="H27" i="13" s="1"/>
</calcChain>
</file>

<file path=xl/sharedStrings.xml><?xml version="1.0" encoding="utf-8"?>
<sst xmlns="http://schemas.openxmlformats.org/spreadsheetml/2006/main" count="764" uniqueCount="322">
  <si>
    <t>1.1</t>
  </si>
  <si>
    <t>1.1.1</t>
  </si>
  <si>
    <t>1.1.1.1</t>
  </si>
  <si>
    <t>1.2</t>
  </si>
  <si>
    <t>1.3</t>
  </si>
  <si>
    <t>2.1</t>
  </si>
  <si>
    <t>2.2</t>
  </si>
  <si>
    <t>2.3</t>
  </si>
  <si>
    <t>1.4</t>
  </si>
  <si>
    <t>2.2.1</t>
  </si>
  <si>
    <t>2.2.2</t>
  </si>
  <si>
    <t>1</t>
  </si>
  <si>
    <t>1.1.1.2</t>
  </si>
  <si>
    <t>1.1.1.3</t>
  </si>
  <si>
    <t>1.1.2</t>
  </si>
  <si>
    <t>1.2.1</t>
  </si>
  <si>
    <t>1.2.1.1</t>
  </si>
  <si>
    <t>1.2.1.2</t>
  </si>
  <si>
    <t>1.2.1.3</t>
  </si>
  <si>
    <t>1.2.2</t>
  </si>
  <si>
    <t>1.2.2.1</t>
  </si>
  <si>
    <t>1.2.2.2</t>
  </si>
  <si>
    <t>1.2.2.3</t>
  </si>
  <si>
    <t>1.2.3</t>
  </si>
  <si>
    <t>1.2.3.1</t>
  </si>
  <si>
    <t>1.2.3.2</t>
  </si>
  <si>
    <t>1.2.3.3</t>
  </si>
  <si>
    <t>1.2.4</t>
  </si>
  <si>
    <t>1.2.4.1</t>
  </si>
  <si>
    <t>1.2.4.2</t>
  </si>
  <si>
    <t>1.2.4.3</t>
  </si>
  <si>
    <t>1.2.5</t>
  </si>
  <si>
    <t>1.2.5.1</t>
  </si>
  <si>
    <t>1.2.5.2</t>
  </si>
  <si>
    <t>1.3.1</t>
  </si>
  <si>
    <t>1.3.1.1</t>
  </si>
  <si>
    <t>1.3.1.2</t>
  </si>
  <si>
    <t>1.3.2</t>
  </si>
  <si>
    <t>1.4.1</t>
  </si>
  <si>
    <t>1.4.2</t>
  </si>
  <si>
    <t>1.4.2.1</t>
  </si>
  <si>
    <t>1.4.2.1.1</t>
  </si>
  <si>
    <t>1.4.2.1.2</t>
  </si>
  <si>
    <t>1.4.2.1.3</t>
  </si>
  <si>
    <t>1.4.2.2</t>
  </si>
  <si>
    <t>1.4.2.2.1</t>
  </si>
  <si>
    <t>1.4.2.2.2</t>
  </si>
  <si>
    <t>1.4.2.2.3</t>
  </si>
  <si>
    <t>1.4.3</t>
  </si>
  <si>
    <t>1.4.4</t>
  </si>
  <si>
    <t>1.4.5</t>
  </si>
  <si>
    <t>1.4.5.1</t>
  </si>
  <si>
    <t>1.4.5.2</t>
  </si>
  <si>
    <t>1.4.6</t>
  </si>
  <si>
    <t>1.5</t>
  </si>
  <si>
    <t>1.6</t>
  </si>
  <si>
    <t>1.7</t>
  </si>
  <si>
    <t>1.8</t>
  </si>
  <si>
    <t>1.9</t>
  </si>
  <si>
    <t>1.9.1</t>
  </si>
  <si>
    <t>1.9.2</t>
  </si>
  <si>
    <t>1.9.3</t>
  </si>
  <si>
    <t>1.4.1.1</t>
  </si>
  <si>
    <t>1.4.1.2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</si>
  <si>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</si>
  <si>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</si>
  <si>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</si>
  <si>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</si>
  <si>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</si>
  <si>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</si>
  <si>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</si>
  <si>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</si>
  <si>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</si>
  <si>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</si>
  <si>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</si>
  <si>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</si>
  <si>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</si>
  <si>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</si>
  <si>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</si>
  <si>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</si>
  <si>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</si>
  <si>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</si>
  <si>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</si>
  <si>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</si>
  <si>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</si>
  <si>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</si>
  <si>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</si>
  <si>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</si>
  <si>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</si>
  <si>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</si>
  <si>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</si>
  <si>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</si>
  <si>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</si>
  <si>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</si>
  <si>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</si>
  <si>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</si>
  <si>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</si>
  <si>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</si>
  <si>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</si>
  <si>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</si>
  <si>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</si>
  <si>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</si>
  <si>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</si>
  <si>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</si>
  <si>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</si>
  <si>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</si>
  <si>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</si>
  <si>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</si>
  <si>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</si>
  <si>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</si>
  <si>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</si>
  <si>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</si>
  <si>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</si>
  <si>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</si>
  <si>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</si>
  <si>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</si>
  <si>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</si>
  <si>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</si>
  <si>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</si>
  <si>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</si>
  <si>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</si>
  <si>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</si>
  <si>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</si>
  <si>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0620</t>
  </si>
  <si>
    <t>0630</t>
  </si>
  <si>
    <t>0640</t>
  </si>
  <si>
    <t>0650</t>
  </si>
  <si>
    <t>0660</t>
  </si>
  <si>
    <t>0670</t>
  </si>
  <si>
    <t>0680</t>
  </si>
  <si>
    <t>0690</t>
  </si>
  <si>
    <t>0700</t>
  </si>
  <si>
    <t>2.1.1</t>
  </si>
  <si>
    <t>2.1.2</t>
  </si>
  <si>
    <t>2.1.3</t>
  </si>
  <si>
    <t>2.1.4</t>
  </si>
  <si>
    <t>2.2.0.1</t>
  </si>
  <si>
    <t>2.2.0.2</t>
  </si>
  <si>
    <t>2.2.0.3</t>
  </si>
  <si>
    <t>2.3.1</t>
  </si>
  <si>
    <t>2.3.2</t>
  </si>
  <si>
    <t>2.3.3</t>
  </si>
  <si>
    <t>2.3.4</t>
  </si>
  <si>
    <t>2.3.5</t>
  </si>
  <si>
    <t>2.3.6</t>
  </si>
  <si>
    <t>2.4</t>
  </si>
  <si>
    <t>2.5</t>
  </si>
  <si>
    <t>2.5.1</t>
  </si>
  <si>
    <t>2.5.2</t>
  </si>
  <si>
    <t>2.6</t>
  </si>
  <si>
    <t>2.7</t>
  </si>
  <si>
    <t>2.8</t>
  </si>
  <si>
    <t>2.8.1</t>
  </si>
  <si>
    <t>2.8.2</t>
  </si>
  <si>
    <t>2.8.3</t>
  </si>
  <si>
    <t>2.8.4</t>
  </si>
  <si>
    <t>2.3.0.1</t>
  </si>
  <si>
    <t>2.5.3</t>
  </si>
  <si>
    <t>2.5.3.1</t>
  </si>
  <si>
    <t>2.5.3.2</t>
  </si>
  <si>
    <t>2.5.3.3</t>
  </si>
  <si>
    <t>3</t>
  </si>
  <si>
    <t>1.4.5.0.1</t>
  </si>
  <si>
    <t>0600</t>
  </si>
  <si>
    <t>0610</t>
  </si>
  <si>
    <t>2.3.0.2</t>
  </si>
  <si>
    <t>1.9.4</t>
  </si>
  <si>
    <t>Monedha</t>
  </si>
  <si>
    <t xml:space="preserve">&lt; se 1 vit </t>
  </si>
  <si>
    <t>≥ se 1 vit</t>
  </si>
  <si>
    <t>&lt; se 6 muaj</t>
  </si>
  <si>
    <t>Rreshti</t>
  </si>
  <si>
    <t>Zëri</t>
  </si>
  <si>
    <t>Totali</t>
  </si>
  <si>
    <t>Raporti</t>
  </si>
  <si>
    <t>depozitat operacionale</t>
  </si>
  <si>
    <t>Kapitali bazë i nivelit të parë</t>
  </si>
  <si>
    <t>Kapitali shtesë i nivelit të parë</t>
  </si>
  <si>
    <t>Kapitali i nivelit të dytë</t>
  </si>
  <si>
    <t>Detyrime të tjera</t>
  </si>
  <si>
    <t>Depozitat operacionale</t>
  </si>
  <si>
    <t>KODI</t>
  </si>
  <si>
    <t>FINANCIMI I QËNDRUESHËM I KËRKUAR</t>
  </si>
  <si>
    <t>FINANCIMI I QËNDRUESHËM I DISPONUESHËM</t>
  </si>
  <si>
    <r>
      <t>Aneks 1</t>
    </r>
    <r>
      <rPr>
        <b/>
        <sz val="10"/>
        <color indexed="8"/>
        <rFont val="Verdana"/>
        <family val="2"/>
      </rPr>
      <t xml:space="preserve"> - RAPORTIMI MBI RAPORTIN NETO TË FINANCIMIT TË QËNDRUESHËM</t>
    </r>
  </si>
  <si>
    <t>Emërtimi i Formularit</t>
  </si>
  <si>
    <t>Kodi i formularit</t>
  </si>
  <si>
    <t>Numri i formularit</t>
  </si>
  <si>
    <t>F1</t>
  </si>
  <si>
    <t>F2</t>
  </si>
  <si>
    <t>F3</t>
  </si>
  <si>
    <t>F4</t>
  </si>
  <si>
    <t>F5</t>
  </si>
  <si>
    <t xml:space="preserve">RAPORTI NETO I FINANCIMIT TË QËNDRUESHËM </t>
  </si>
  <si>
    <t>RAPORTI NETO I FINANCIMIT TË QËNDRUESHËM I THJESHTUAR</t>
  </si>
  <si>
    <t>FINANCIMI I QËNDRUESHËM I KËRKUAR I THJESHTUAR</t>
  </si>
  <si>
    <t>FINANCIMI I QËNDRUESHËM I DISPONUESHËM I THJESHTUAR</t>
  </si>
  <si>
    <t xml:space="preserve">PËRMBLEDHJE E RAPORTIT NETO TË FINANCIMIT TË QËNDRUESHËM </t>
  </si>
  <si>
    <t>FORMULARI F1 - FINANCIMI I QËNDRUESHËM I KËRKUAR</t>
  </si>
  <si>
    <t>Vlera</t>
  </si>
  <si>
    <t>Aktive jolikuide sipas maturitetit</t>
  </si>
  <si>
    <t xml:space="preserve">
Aktive likuide </t>
  </si>
  <si>
    <t>≥ 6 muaj deri &lt; se 1 vit</t>
  </si>
  <si>
    <t xml:space="preserve">Aktive likuide </t>
  </si>
  <si>
    <t xml:space="preserve">Faktori standard i financimit të qëndrueshëm të kërkuar </t>
  </si>
  <si>
    <t xml:space="preserve">Faktori i zbatuar i financimit të qëndrueshëm të kërkuar </t>
  </si>
  <si>
    <t xml:space="preserve">Financimi i qëndrueshëm i kërkuar </t>
  </si>
  <si>
    <t xml:space="preserve">FINANCIMI I QËNDRUESHËM I KËRKUAR </t>
  </si>
  <si>
    <t>Financimi i qëndrueshëm i kërkuar nga aktivet e bankës qendrore</t>
  </si>
  <si>
    <t>Financimi i qëndrueshëm i kërkuar nga aktivet likuide</t>
  </si>
  <si>
    <t>Financimi i qëndrueshëm i kërkuar nga kreditë</t>
  </si>
  <si>
    <t>Financimi i qëndrueshëm i kërkuar nga derivativët</t>
  </si>
  <si>
    <t xml:space="preserve">Financimi i qëndrueshëm i kërkuar nga zërat jashtë bilancit </t>
  </si>
  <si>
    <t>arka, rezervat dhe ekspozime likuide në bankën qendrore</t>
  </si>
  <si>
    <t>të pabarrësuara ose të barrësuara për një maturitet të mbetur prej më pak se 6 muaj</t>
  </si>
  <si>
    <t xml:space="preserve">ekspozime të tjera jolikuide ndaj bankës qendrore </t>
  </si>
  <si>
    <t>të pabarrësuara ose të barrësuara për një maturitet të mbetur prej më pak se 1 vit</t>
  </si>
  <si>
    <r>
      <t xml:space="preserve">aktive të nivelit 2A të klasifikuara për 15% </t>
    </r>
    <r>
      <rPr>
        <i/>
        <sz val="11"/>
        <rFont val="Verdana"/>
        <family val="2"/>
      </rPr>
      <t>haircut</t>
    </r>
    <r>
      <rPr>
        <sz val="11"/>
        <rFont val="Verdana"/>
        <family val="2"/>
      </rPr>
      <t xml:space="preserve"> për qëllime të raportit të mbulimit me likuiditet (RML)</t>
    </r>
  </si>
  <si>
    <r>
      <t xml:space="preserve">aktivet e nivelit 1 të klasifikuara për 0% </t>
    </r>
    <r>
      <rPr>
        <i/>
        <sz val="11"/>
        <rFont val="Verdana"/>
        <family val="2"/>
      </rPr>
      <t>haircut</t>
    </r>
    <r>
      <rPr>
        <sz val="11"/>
        <rFont val="Verdana"/>
        <family val="2"/>
      </rPr>
      <t xml:space="preserve"> për qëllime të raportit të mbulimit me likuiditet (RML)</t>
    </r>
  </si>
  <si>
    <t>transaksionet e financimit nëpërmjet titujve me klientë financiarë</t>
  </si>
  <si>
    <t xml:space="preserve">të garantuara nga aktive të tjera </t>
  </si>
  <si>
    <t>hua dhe paradhënie të tjera ndaj klientëve financiarë</t>
  </si>
  <si>
    <t>kredi për klientët jofinanciarë, me përjashtim të bankave qendrore, të cilave u është caktuar një peshë rreziku prej 35% ose më pak</t>
  </si>
  <si>
    <t>prej të cilave, kredi të siguruara me kolateral pasuri të paluajtshme rezidenciale</t>
  </si>
  <si>
    <t>të barrësuara për një maturitet të mbetur prej të paktën 6 muaj por më pak se 1 vit</t>
  </si>
  <si>
    <t>të barrësuara për një maturitet të mbetur prej 1 viti ose më shumë</t>
  </si>
  <si>
    <t>kredi të tjera ndaj klientëve jofinanciarë, me përjashtim të bankave qendrore</t>
  </si>
  <si>
    <t>produktet e lidhura me zërat e bilancit, të financimit tregtar</t>
  </si>
  <si>
    <t>Financimi i qëndrueshëm i kërkuar nga aktivet brenda një grupi, subjekt i trajtimit preferencial</t>
  </si>
  <si>
    <t xml:space="preserve">financimi i qëndrueshëm i kërkuar për pasivet e derivativëve </t>
  </si>
  <si>
    <t>financimi i qëndrueshëm i kërkuar për aktivet e derivativëve</t>
  </si>
  <si>
    <t>marzhi fillestar i vendosur</t>
  </si>
  <si>
    <t>Financimi i qëndrueshëm i kërkuar nga kontributet në fondin e garancisë së një kundërpartie qendrore</t>
  </si>
  <si>
    <t xml:space="preserve">Financimi i qëndrueshëm i kërkuar nga aktivet e tjera </t>
  </si>
  <si>
    <r>
      <t xml:space="preserve">mallra </t>
    </r>
    <r>
      <rPr>
        <i/>
        <sz val="11"/>
        <rFont val="Verdana"/>
        <family val="2"/>
      </rPr>
      <t>(commodities)</t>
    </r>
    <r>
      <rPr>
        <sz val="11"/>
        <rFont val="Verdana"/>
        <family val="2"/>
      </rPr>
      <t xml:space="preserve"> të tregtuara fizikisht</t>
    </r>
  </si>
  <si>
    <t>shumat e arkëtueshme sipas datës së tregtimit</t>
  </si>
  <si>
    <t>aktivet me probleme</t>
  </si>
  <si>
    <t>aktivet e tjera</t>
  </si>
  <si>
    <t>lehtësitë e parevokueshme ose të anulueshme me kushte brenda grupit, subjekt i trajtimit preferencial</t>
  </si>
  <si>
    <t>lehtësitë e parevokueshme ose të anulueshme me kushte</t>
  </si>
  <si>
    <t xml:space="preserve">zërat jashtë bilancit të financimit tregtar </t>
  </si>
  <si>
    <t xml:space="preserve">zërat jashtë bilancit me probleme </t>
  </si>
  <si>
    <t>Faktori standard i financimit të qëndrueshëm të disponueshëm</t>
  </si>
  <si>
    <t xml:space="preserve">Faktori i zbatuar i financimit të qëndrueshëm të disponueshëm </t>
  </si>
  <si>
    <t xml:space="preserve">
Financimi i qëndrueshëm i disponueshëm</t>
  </si>
  <si>
    <t>FORMULARI F2 - FINANCIMI I QËNDRUESHËM I DISPONUESHËM</t>
  </si>
  <si>
    <t>Financimi i qëndrueshëm i disponueshëm nga zërat dhe instrumentet e kapitalit</t>
  </si>
  <si>
    <t>Instrumente të tjerë të kapitalit</t>
  </si>
  <si>
    <t>Financimi i qëndrueshëm i disponueshëm nga depozitat me pakicë</t>
  </si>
  <si>
    <t>nga të cilat, obligacione me pakicë</t>
  </si>
  <si>
    <t xml:space="preserve">Depozita të qëndrueshme me pakicë </t>
  </si>
  <si>
    <t>nga të cilat, me penalitet të konsiderueshëm për tërheqje të parakohshme</t>
  </si>
  <si>
    <t>Depozita të tjera me pakicë</t>
  </si>
  <si>
    <t xml:space="preserve">nga të cilat, me penalitet të konsiderueshëm për tërheqje të parakohshme </t>
  </si>
  <si>
    <t xml:space="preserve">Financimi i qëndrueshëm i disponueshëm nga klientë të tjerë jofinanciarë (përveç bankave qendrore) </t>
  </si>
  <si>
    <t>nga të cilat, transaksione të financimit nëpërmjet titujve</t>
  </si>
  <si>
    <t>nga të cilat, financim i qëndrueshëm i disponueshëm nga depozitat operacionale</t>
  </si>
  <si>
    <t>Detyrimet e ofruara nga qeveritë rajonale ose autoritetet lokale shqiptare ose të një vendi të huaj</t>
  </si>
  <si>
    <t>Detyrimet e ofruara nga njësitë e sektorit publik shqiptar ose të një vendi të huaj</t>
  </si>
  <si>
    <t>Detyrimet e ofruara nga bankat shumëpalëshe të zhvillimit dhe organizatat ndërkombëtare</t>
  </si>
  <si>
    <t>Detyrimet e ofruara nga klientë korporata jofinanciare</t>
  </si>
  <si>
    <t>Financimi i qëndrueshëm i disponueshëm nga detyrime ose lehtësi të parevokueshme ose të anulueshme me kushte brenda një grupi, subjekt i trajtimit preferencial</t>
  </si>
  <si>
    <t>Financimi i qëndrueshëm i disponueshëm nga klientët financiarë dhe bankat qendrore</t>
  </si>
  <si>
    <t>Detyrimet e ofruara nga Banka e Shqipërisë</t>
  </si>
  <si>
    <t>Detyrimet e ofruara nga banka qendrore e një vendi të huaj</t>
  </si>
  <si>
    <t>Detyrimet e ofruara nga klientët financiarë</t>
  </si>
  <si>
    <t>Teprica e depozitave operacionale</t>
  </si>
  <si>
    <t xml:space="preserve">Financimi i qëndrueshëm i disponueshëm nga detyrimet e ofruara, ku kundërpartia nuk mund të përcaktohet  </t>
  </si>
  <si>
    <t>Financimi i qëndrueshëm i disponueshëm nga detyrimet e tjera</t>
  </si>
  <si>
    <t>Detyrimet për t’u paguar sipas datës së tregtimit</t>
  </si>
  <si>
    <t xml:space="preserve">Detyrimet tatimore të shtyra </t>
  </si>
  <si>
    <t xml:space="preserve">Interesat e pakicës </t>
  </si>
  <si>
    <t>FORMULARI F3 - FINANCIMI I QËNDRUESHËM I KËRKUAR I THJESHTUAR</t>
  </si>
  <si>
    <t>Faktori i zbatuar i financimit të qëndrueshëm të kërkuar</t>
  </si>
  <si>
    <t>Aktive likuide</t>
  </si>
  <si>
    <t>arka, rezerva dhe ekspozime likuide në bankën qendrore</t>
  </si>
  <si>
    <t>ekspozime të tjera jolikuide ndaj bankës qendrore</t>
  </si>
  <si>
    <t>kredi për klientët financiarë</t>
  </si>
  <si>
    <t>Detyrimet e ofruara nga qeveria shqiptare ose qeveria qendrore e një vendi të huaj</t>
  </si>
  <si>
    <t>Detyrimet e ofruara nga shoqëritë e kursim-kreditit dhe unionet, kompanitë  e investimeve personale ose ndërmjetës depozitash</t>
  </si>
  <si>
    <t>kredi për klientët jofinanciarë</t>
  </si>
  <si>
    <t>financimi i qëndrueshëm i kërkuar për pasivet e derivativëve</t>
  </si>
  <si>
    <t>Financimi i qëndrueshëm i kërkuar nga aktivet e tjera</t>
  </si>
  <si>
    <t>Financimi i qëndrueshëm i kërkuar nga zërat jashtë bilancit</t>
  </si>
  <si>
    <t>zërat jashtë bilancit të financimit tregtar</t>
  </si>
  <si>
    <t>zërat jashtë bilancit me probleme</t>
  </si>
  <si>
    <t xml:space="preserve">Financimi i qëndrueshëm i disponueshëm
në total </t>
  </si>
  <si>
    <t xml:space="preserve">Financimi i qëndrueshëm i disponueshëm nga zërat dhe instrumentet e kapitalit </t>
  </si>
  <si>
    <t>Depozita të qëndrueshme me pakicë</t>
  </si>
  <si>
    <t>Financimi i qëndrueshëm i disponueshëm nga klientë të tjerë jofinanciarë (përveç bankave qendrore)</t>
  </si>
  <si>
    <t>Financimi i qëndrueshëm i disponueshëm nga depozitat operacionale</t>
  </si>
  <si>
    <t>Financimi i qëndrueshëm i disponueshëm nga detyrimet e ofruara, ku kundërpartia nuk mund të përcaktohet</t>
  </si>
  <si>
    <t xml:space="preserve">FORMULARI F5 - PËRMBLEDHJE E RAPORTIT NETO TË FINANCIMIT TË QËNDRUESHËM </t>
  </si>
  <si>
    <t>FORMULARI F4 - FINANCIMI I QËNDRUESHËM I DISPONUESHËM I THJESHTUAR</t>
  </si>
  <si>
    <t xml:space="preserve">Financimi i qëndrueshëm i disponueshëm </t>
  </si>
  <si>
    <t>Financimi i qëndrueshëm i kërkuar nga titujt, përveç aktiveve likuide</t>
  </si>
  <si>
    <t>Financimi i qëndrueshëm i disponueshëm nga klientë jofinanciarë (përveç bankave qendrore)</t>
  </si>
  <si>
    <t>FORMULARI F5 - PËRMBLEDHJE E RAPORTIT NETO TË FINANCIMIT TË QËNDRUESHËM I THJESHTUAR</t>
  </si>
  <si>
    <t xml:space="preserve">RAPORTI NETO I FINANCIMIT TË QËNDRUESHËM I THJESHTUAR </t>
  </si>
  <si>
    <t xml:space="preserve">Financimi i qëndrueshëm i kërkuar nga titujt, përveç aktiveve likuide </t>
  </si>
  <si>
    <t>1.4.4.1</t>
  </si>
  <si>
    <t>1.4.4.2</t>
  </si>
  <si>
    <t>1.4.4.3</t>
  </si>
  <si>
    <t>1.6.1</t>
  </si>
  <si>
    <t>1.6.2</t>
  </si>
  <si>
    <t>1.6.3</t>
  </si>
  <si>
    <t>1.8.1</t>
  </si>
  <si>
    <t>1.8.1.1</t>
  </si>
  <si>
    <t>1.8.1.2</t>
  </si>
  <si>
    <t>1.8.2</t>
  </si>
  <si>
    <t>1.8.3</t>
  </si>
  <si>
    <t>1.8.4</t>
  </si>
  <si>
    <t>tituj jo likuidë</t>
  </si>
  <si>
    <t>të pabarrësuar ose të barrësuar për një maturitet të mbetur prej më pak se 1 vit</t>
  </si>
  <si>
    <t>të barrësuar për një maturitet të mbetur prej 1 viti ose më shumë</t>
  </si>
  <si>
    <r>
      <t xml:space="preserve">aktive të nivelit 2B të klasifikuara </t>
    </r>
    <r>
      <rPr>
        <sz val="11"/>
        <rFont val="Verdana"/>
        <family val="2"/>
      </rPr>
      <t>për qëllime të raportit të mbulimit me likuiditet (RML)</t>
    </r>
  </si>
  <si>
    <r>
      <t>financimi i qëndrueshëm i kërkuar për aktivet e derivativëve</t>
    </r>
    <r>
      <rPr>
        <b/>
        <sz val="11"/>
        <color theme="1"/>
        <rFont val="Calibri"/>
        <family val="2"/>
        <scheme val="minor"/>
      </rPr>
      <t xml:space="preserve"> </t>
    </r>
  </si>
  <si>
    <t>Financimi i qëndrueshëm i disponueshëm nga detyrimet neto të derivativëve</t>
  </si>
  <si>
    <r>
      <t xml:space="preserve">aktivet e nivelit 1 të klasifikuara për 10% </t>
    </r>
    <r>
      <rPr>
        <i/>
        <sz val="11"/>
        <rFont val="Verdana"/>
        <family val="2"/>
      </rPr>
      <t>haircut</t>
    </r>
    <r>
      <rPr>
        <sz val="11"/>
        <rFont val="Verdana"/>
        <family val="2"/>
      </rPr>
      <t xml:space="preserve"> për qëllime të raportit të mbulimit me likuiditet (RML)</t>
    </r>
  </si>
  <si>
    <r>
      <t xml:space="preserve">aktivet e nivelit 1 të klasifikuara për 15% </t>
    </r>
    <r>
      <rPr>
        <i/>
        <sz val="11"/>
        <rFont val="Verdana"/>
        <family val="2"/>
      </rPr>
      <t>haircut</t>
    </r>
    <r>
      <rPr>
        <sz val="11"/>
        <rFont val="Verdana"/>
        <family val="2"/>
      </rPr>
      <t xml:space="preserve"> për qëllime të raportit të mbulimit me likuiditet (RML)</t>
    </r>
  </si>
  <si>
    <r>
      <t xml:space="preserve">aktive të nivelit 2B të klasifikuara për 50% </t>
    </r>
    <r>
      <rPr>
        <i/>
        <sz val="11"/>
        <rFont val="Verdana"/>
        <family val="2"/>
      </rPr>
      <t>haircut</t>
    </r>
    <r>
      <rPr>
        <sz val="11"/>
        <rFont val="Verdana"/>
        <family val="2"/>
      </rPr>
      <t xml:space="preserve"> për qëllime të raportit të mbulimit me likuiditet (RML)</t>
    </r>
  </si>
  <si>
    <t>të garantuara me aktive të nivelit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</si>
</sst>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%"/>
    <numFmt numFmtId="166" formatCode="#,##0.00_ ;[Red]\-#,##0.00\ 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22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trike/>
      <sz val="11"/>
      <color rgb="FFFF0000"/>
      <name val="Verdana"/>
      <family val="2"/>
    </font>
    <font>
      <strike/>
      <sz val="11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1"/>
      <color theme="1"/>
      <name val="Verdana"/>
      <family val="2"/>
      <charset val="238"/>
    </font>
    <font>
      <sz val="10"/>
      <name val="Verdana"/>
      <family val="2"/>
    </font>
    <font>
      <sz val="8"/>
      <name val="Verdana"/>
      <family val="2"/>
      <charset val="238"/>
    </font>
    <font>
      <sz val="8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  <charset val="238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i/>
      <sz val="1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3" borderId="13" applyFont="0" applyBorder="0">
      <alignment horizontal="center" wrapText="1"/>
    </xf>
    <xf numFmtId="9" fontId="15" fillId="0" borderId="0" applyFont="0" applyFill="0" applyBorder="0" applyAlignment="0" applyProtection="0"/>
    <xf numFmtId="0" fontId="26" fillId="0" borderId="0"/>
    <xf numFmtId="0" fontId="33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 wrapText="1" indent="3"/>
    </xf>
    <xf numFmtId="0" fontId="6" fillId="3" borderId="4" xfId="2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 indent="1"/>
    </xf>
    <xf numFmtId="49" fontId="9" fillId="2" borderId="4" xfId="1" applyNumberFormat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 indent="1"/>
    </xf>
    <xf numFmtId="0" fontId="2" fillId="0" borderId="4" xfId="1" applyFont="1" applyFill="1" applyBorder="1" applyAlignment="1">
      <alignment horizontal="left" vertical="center" wrapText="1" indent="3"/>
    </xf>
    <xf numFmtId="2" fontId="2" fillId="3" borderId="4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 indent="3"/>
    </xf>
    <xf numFmtId="0" fontId="3" fillId="2" borderId="11" xfId="1" applyFont="1" applyFill="1" applyBorder="1" applyAlignment="1">
      <alignment vertical="center"/>
    </xf>
    <xf numFmtId="49" fontId="3" fillId="2" borderId="11" xfId="1" applyNumberFormat="1" applyFont="1" applyFill="1" applyBorder="1" applyAlignment="1">
      <alignment vertical="center"/>
    </xf>
    <xf numFmtId="49" fontId="9" fillId="2" borderId="14" xfId="1" applyNumberFormat="1" applyFont="1" applyFill="1" applyBorder="1" applyAlignment="1">
      <alignment horizontal="left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/>
    </xf>
    <xf numFmtId="0" fontId="6" fillId="3" borderId="0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 indent="1"/>
    </xf>
    <xf numFmtId="2" fontId="2" fillId="0" borderId="4" xfId="1" applyNumberFormat="1" applyFont="1" applyFill="1" applyBorder="1" applyAlignment="1">
      <alignment horizontal="left" vertical="center" wrapText="1" indent="1"/>
    </xf>
    <xf numFmtId="2" fontId="2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9" fontId="2" fillId="2" borderId="4" xfId="4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3" borderId="0" xfId="0" applyFont="1" applyFill="1" applyBorder="1" applyAlignment="1">
      <alignment horizontal="left" vertical="center" wrapText="1" indent="2"/>
    </xf>
    <xf numFmtId="0" fontId="1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" fontId="7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vertical="center" wrapText="1"/>
    </xf>
    <xf numFmtId="9" fontId="3" fillId="4" borderId="22" xfId="4" applyFont="1" applyFill="1" applyBorder="1" applyAlignment="1">
      <alignment horizontal="center" vertical="center"/>
    </xf>
    <xf numFmtId="9" fontId="3" fillId="4" borderId="23" xfId="4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9" fontId="3" fillId="4" borderId="24" xfId="4" applyFont="1" applyFill="1" applyBorder="1" applyAlignment="1">
      <alignment horizontal="center" vertical="center"/>
    </xf>
    <xf numFmtId="9" fontId="3" fillId="4" borderId="25" xfId="4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9" fontId="3" fillId="2" borderId="24" xfId="4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 wrapText="1"/>
    </xf>
    <xf numFmtId="0" fontId="21" fillId="4" borderId="25" xfId="0" applyFont="1" applyFill="1" applyBorder="1" applyAlignment="1">
      <alignment vertical="center" wrapText="1"/>
    </xf>
    <xf numFmtId="0" fontId="21" fillId="4" borderId="24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vertical="center" wrapText="1"/>
    </xf>
    <xf numFmtId="0" fontId="2" fillId="0" borderId="4" xfId="2" applyFont="1" applyFill="1" applyBorder="1" applyAlignment="1" applyProtection="1">
      <alignment horizontal="left" vertical="center" wrapText="1" indent="1"/>
    </xf>
    <xf numFmtId="9" fontId="2" fillId="2" borderId="24" xfId="4" applyFont="1" applyFill="1" applyBorder="1" applyAlignment="1">
      <alignment horizontal="center" vertical="center"/>
    </xf>
    <xf numFmtId="9" fontId="2" fillId="4" borderId="25" xfId="4" applyFont="1" applyFill="1" applyBorder="1" applyAlignment="1">
      <alignment horizontal="center" vertical="center"/>
    </xf>
    <xf numFmtId="9" fontId="12" fillId="4" borderId="24" xfId="4" applyFont="1" applyFill="1" applyBorder="1" applyAlignment="1">
      <alignment horizontal="center" vertical="center"/>
    </xf>
    <xf numFmtId="9" fontId="12" fillId="4" borderId="25" xfId="4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2" fillId="0" borderId="19" xfId="2" applyFont="1" applyFill="1" applyBorder="1" applyAlignment="1" applyProtection="1">
      <alignment horizontal="left" vertical="center" wrapText="1" inden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9" fontId="3" fillId="2" borderId="28" xfId="4" applyFont="1" applyFill="1" applyBorder="1" applyAlignment="1">
      <alignment horizontal="center" vertical="center"/>
    </xf>
    <xf numFmtId="165" fontId="3" fillId="2" borderId="28" xfId="4" applyNumberFormat="1" applyFont="1" applyFill="1" applyBorder="1" applyAlignment="1">
      <alignment horizontal="center" vertical="center"/>
    </xf>
    <xf numFmtId="9" fontId="3" fillId="4" borderId="27" xfId="4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9" fontId="3" fillId="4" borderId="30" xfId="4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vertical="center" wrapText="1"/>
    </xf>
    <xf numFmtId="0" fontId="18" fillId="2" borderId="4" xfId="1" quotePrefix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right" vertical="center"/>
    </xf>
    <xf numFmtId="0" fontId="23" fillId="4" borderId="4" xfId="0" applyFont="1" applyFill="1" applyBorder="1" applyAlignment="1">
      <alignment vertical="center" wrapText="1"/>
    </xf>
    <xf numFmtId="9" fontId="3" fillId="2" borderId="4" xfId="4" applyFont="1" applyFill="1" applyBorder="1" applyAlignment="1">
      <alignment horizontal="center" vertical="center"/>
    </xf>
    <xf numFmtId="9" fontId="3" fillId="2" borderId="25" xfId="4" applyFon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left" vertical="center" wrapText="1" indent="1"/>
    </xf>
    <xf numFmtId="164" fontId="13" fillId="0" borderId="4" xfId="1" applyNumberFormat="1" applyFont="1" applyFill="1" applyBorder="1" applyAlignment="1">
      <alignment horizontal="right" vertical="center"/>
    </xf>
    <xf numFmtId="166" fontId="12" fillId="4" borderId="4" xfId="1" applyNumberFormat="1" applyFont="1" applyFill="1" applyBorder="1" applyAlignment="1">
      <alignment horizontal="right" vertical="center"/>
    </xf>
    <xf numFmtId="2" fontId="14" fillId="4" borderId="4" xfId="1" applyNumberFormat="1" applyFont="1" applyFill="1" applyBorder="1" applyAlignment="1">
      <alignment horizontal="left" vertical="center" wrapText="1" indent="1"/>
    </xf>
    <xf numFmtId="2" fontId="2" fillId="3" borderId="4" xfId="1" applyNumberFormat="1" applyFont="1" applyFill="1" applyBorder="1" applyAlignment="1">
      <alignment horizontal="left" vertical="center" wrapText="1" indent="1"/>
    </xf>
    <xf numFmtId="164" fontId="13" fillId="3" borderId="4" xfId="1" applyNumberFormat="1" applyFont="1" applyFill="1" applyBorder="1" applyAlignment="1">
      <alignment horizontal="right" vertical="center" wrapText="1"/>
    </xf>
    <xf numFmtId="164" fontId="7" fillId="4" borderId="4" xfId="1" applyNumberFormat="1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>
      <alignment horizontal="right" vertical="center"/>
    </xf>
    <xf numFmtId="0" fontId="7" fillId="3" borderId="1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25" fillId="3" borderId="0" xfId="1" applyFont="1" applyFill="1" applyAlignment="1">
      <alignment horizontal="center" vertical="center"/>
    </xf>
    <xf numFmtId="0" fontId="27" fillId="0" borderId="0" xfId="5" applyFont="1" applyBorder="1" applyAlignment="1">
      <alignment horizontal="left" vertical="center"/>
    </xf>
    <xf numFmtId="0" fontId="29" fillId="0" borderId="0" xfId="5" applyFont="1" applyBorder="1" applyAlignment="1">
      <alignment horizontal="left" vertical="center"/>
    </xf>
    <xf numFmtId="0" fontId="31" fillId="0" borderId="0" xfId="5" applyFont="1" applyBorder="1" applyAlignment="1">
      <alignment horizontal="left" vertical="center"/>
    </xf>
    <xf numFmtId="0" fontId="30" fillId="2" borderId="4" xfId="5" applyFont="1" applyFill="1" applyBorder="1" applyAlignment="1">
      <alignment horizontal="center" vertical="center" wrapText="1"/>
    </xf>
    <xf numFmtId="0" fontId="30" fillId="2" borderId="34" xfId="5" applyFont="1" applyFill="1" applyBorder="1" applyAlignment="1">
      <alignment horizontal="left" vertical="center"/>
    </xf>
    <xf numFmtId="0" fontId="31" fillId="0" borderId="19" xfId="5" applyFont="1" applyBorder="1" applyAlignment="1">
      <alignment horizontal="center" vertical="center"/>
    </xf>
    <xf numFmtId="0" fontId="31" fillId="0" borderId="19" xfId="5" applyFont="1" applyBorder="1" applyAlignment="1">
      <alignment horizontal="left" vertical="center"/>
    </xf>
    <xf numFmtId="0" fontId="31" fillId="0" borderId="17" xfId="5" applyFont="1" applyBorder="1" applyAlignment="1">
      <alignment horizontal="center" vertical="center"/>
    </xf>
    <xf numFmtId="0" fontId="31" fillId="0" borderId="4" xfId="5" applyFont="1" applyBorder="1" applyAlignment="1">
      <alignment horizontal="center" vertical="center"/>
    </xf>
    <xf numFmtId="0" fontId="31" fillId="0" borderId="4" xfId="5" applyFont="1" applyBorder="1" applyAlignment="1">
      <alignment horizontal="left" vertical="center"/>
    </xf>
    <xf numFmtId="49" fontId="9" fillId="2" borderId="4" xfId="0" quotePrefix="1" applyNumberFormat="1" applyFont="1" applyFill="1" applyBorder="1" applyAlignment="1">
      <alignment horizontal="left" vertical="center"/>
    </xf>
    <xf numFmtId="49" fontId="19" fillId="0" borderId="34" xfId="0" applyNumberFormat="1" applyFont="1" applyFill="1" applyBorder="1" applyAlignment="1">
      <alignment horizontal="left" vertical="center"/>
    </xf>
    <xf numFmtId="49" fontId="19" fillId="0" borderId="34" xfId="1" applyNumberFormat="1" applyFont="1" applyFill="1" applyBorder="1" applyAlignment="1">
      <alignment horizontal="left" vertical="center"/>
    </xf>
    <xf numFmtId="49" fontId="20" fillId="0" borderId="34" xfId="1" applyNumberFormat="1" applyFont="1" applyFill="1" applyBorder="1" applyAlignment="1">
      <alignment horizontal="left" vertical="center"/>
    </xf>
    <xf numFmtId="49" fontId="20" fillId="0" borderId="34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49" fontId="9" fillId="2" borderId="12" xfId="1" quotePrefix="1" applyNumberFormat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 wrapText="1" indent="1"/>
    </xf>
    <xf numFmtId="9" fontId="2" fillId="0" borderId="0" xfId="4" applyFont="1" applyFill="1" applyBorder="1" applyAlignment="1">
      <alignment horizontal="left" vertical="center" indent="1"/>
    </xf>
    <xf numFmtId="0" fontId="24" fillId="0" borderId="34" xfId="1" applyFont="1" applyBorder="1" applyAlignment="1">
      <alignment vertical="center"/>
    </xf>
    <xf numFmtId="0" fontId="7" fillId="2" borderId="19" xfId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right" vertical="center"/>
    </xf>
    <xf numFmtId="0" fontId="8" fillId="4" borderId="10" xfId="1" quotePrefix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right" vertical="center"/>
    </xf>
    <xf numFmtId="2" fontId="2" fillId="3" borderId="10" xfId="1" applyNumberFormat="1" applyFont="1" applyFill="1" applyBorder="1" applyAlignment="1">
      <alignment horizontal="left" vertical="center" wrapText="1" indent="1"/>
    </xf>
    <xf numFmtId="9" fontId="2" fillId="2" borderId="10" xfId="4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left" vertical="center" wrapText="1"/>
    </xf>
    <xf numFmtId="164" fontId="2" fillId="3" borderId="38" xfId="1" applyNumberFormat="1" applyFont="1" applyFill="1" applyBorder="1" applyAlignment="1">
      <alignment horizontal="right" vertical="center"/>
    </xf>
    <xf numFmtId="0" fontId="7" fillId="3" borderId="38" xfId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left" vertical="center" wrapText="1"/>
    </xf>
    <xf numFmtId="164" fontId="2" fillId="3" borderId="3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left" vertical="center"/>
    </xf>
    <xf numFmtId="49" fontId="9" fillId="2" borderId="4" xfId="1" quotePrefix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 indent="2"/>
    </xf>
    <xf numFmtId="0" fontId="9" fillId="0" borderId="4" xfId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left" vertical="center" wrapText="1"/>
    </xf>
    <xf numFmtId="0" fontId="22" fillId="3" borderId="4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left" vertical="center" wrapText="1" indent="5"/>
    </xf>
    <xf numFmtId="0" fontId="22" fillId="0" borderId="4" xfId="0" applyFont="1" applyFill="1" applyBorder="1" applyAlignment="1" applyProtection="1">
      <alignment horizontal="left" vertical="center" wrapText="1"/>
    </xf>
    <xf numFmtId="0" fontId="7" fillId="3" borderId="4" xfId="2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9" fontId="2" fillId="2" borderId="4" xfId="4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9" fontId="3" fillId="4" borderId="4" xfId="4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center"/>
    </xf>
    <xf numFmtId="0" fontId="7" fillId="2" borderId="19" xfId="1" applyFont="1" applyFill="1" applyBorder="1" applyAlignment="1">
      <alignment horizontal="center" vertical="center" wrapText="1"/>
    </xf>
    <xf numFmtId="49" fontId="7" fillId="2" borderId="53" xfId="1" applyNumberFormat="1" applyFont="1" applyFill="1" applyBorder="1" applyAlignment="1">
      <alignment vertical="center" wrapText="1"/>
    </xf>
    <xf numFmtId="0" fontId="18" fillId="2" borderId="11" xfId="1" quotePrefix="1" applyFont="1" applyFill="1" applyBorder="1" applyAlignment="1">
      <alignment horizontal="center" vertical="center" wrapText="1"/>
    </xf>
    <xf numFmtId="164" fontId="7" fillId="4" borderId="14" xfId="1" applyNumberFormat="1" applyFont="1" applyFill="1" applyBorder="1" applyAlignment="1">
      <alignment horizontal="right" vertical="center" wrapText="1"/>
    </xf>
    <xf numFmtId="2" fontId="14" fillId="3" borderId="14" xfId="1" applyNumberFormat="1" applyFont="1" applyFill="1" applyBorder="1" applyAlignment="1">
      <alignment horizontal="left" vertical="center" wrapText="1" indent="1"/>
    </xf>
    <xf numFmtId="166" fontId="12" fillId="4" borderId="14" xfId="1" applyNumberFormat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3" fillId="0" borderId="19" xfId="6" applyBorder="1" applyAlignment="1">
      <alignment horizontal="center" vertical="center"/>
    </xf>
    <xf numFmtId="0" fontId="33" fillId="0" borderId="17" xfId="6" applyBorder="1" applyAlignment="1">
      <alignment horizontal="center" vertical="center"/>
    </xf>
    <xf numFmtId="0" fontId="33" fillId="0" borderId="4" xfId="6" applyBorder="1" applyAlignment="1">
      <alignment horizontal="center" vertical="center"/>
    </xf>
    <xf numFmtId="0" fontId="24" fillId="0" borderId="4" xfId="1" applyFont="1" applyFill="1" applyBorder="1" applyAlignment="1">
      <alignment horizontal="left" vertical="center" wrapText="1"/>
    </xf>
    <xf numFmtId="0" fontId="8" fillId="3" borderId="38" xfId="1" quotePrefix="1" applyNumberFormat="1" applyFont="1" applyFill="1" applyBorder="1" applyAlignment="1">
      <alignment horizontal="center" vertical="center" wrapText="1"/>
    </xf>
    <xf numFmtId="0" fontId="8" fillId="3" borderId="10" xfId="1" quotePrefix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right" vertical="center" wrapText="1"/>
    </xf>
    <xf numFmtId="0" fontId="7" fillId="3" borderId="4" xfId="1" applyNumberFormat="1" applyFont="1" applyFill="1" applyBorder="1" applyAlignment="1">
      <alignment horizontal="right" vertical="center"/>
    </xf>
    <xf numFmtId="0" fontId="3" fillId="4" borderId="4" xfId="4" applyNumberFormat="1" applyFont="1" applyFill="1" applyBorder="1" applyAlignment="1">
      <alignment horizontal="center" vertical="center"/>
    </xf>
    <xf numFmtId="0" fontId="2" fillId="0" borderId="34" xfId="1" applyNumberFormat="1" applyFont="1" applyFill="1" applyBorder="1" applyAlignment="1">
      <alignment horizontal="left" vertical="center" wrapText="1" indent="1"/>
    </xf>
    <xf numFmtId="0" fontId="2" fillId="0" borderId="4" xfId="1" applyNumberFormat="1" applyFont="1" applyFill="1" applyBorder="1" applyAlignment="1">
      <alignment horizontal="left" vertical="center" wrapText="1" indent="1"/>
    </xf>
    <xf numFmtId="2" fontId="7" fillId="3" borderId="10" xfId="1" applyNumberFormat="1" applyFont="1" applyFill="1" applyBorder="1" applyAlignment="1">
      <alignment horizontal="right" vertical="center"/>
    </xf>
    <xf numFmtId="2" fontId="23" fillId="0" borderId="4" xfId="0" applyNumberFormat="1" applyFont="1" applyFill="1" applyBorder="1" applyAlignment="1">
      <alignment vertical="center" wrapText="1"/>
    </xf>
    <xf numFmtId="2" fontId="7" fillId="3" borderId="4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2" fontId="23" fillId="4" borderId="4" xfId="0" applyNumberFormat="1" applyFont="1" applyFill="1" applyBorder="1" applyAlignment="1">
      <alignment vertical="center" wrapText="1"/>
    </xf>
    <xf numFmtId="2" fontId="7" fillId="4" borderId="4" xfId="1" applyNumberFormat="1" applyFont="1" applyFill="1" applyBorder="1" applyAlignment="1">
      <alignment horizontal="right" vertical="center"/>
    </xf>
    <xf numFmtId="2" fontId="7" fillId="3" borderId="4" xfId="1" applyNumberFormat="1" applyFont="1" applyFill="1" applyBorder="1" applyAlignment="1">
      <alignment horizontal="right" vertical="center" wrapText="1"/>
    </xf>
    <xf numFmtId="2" fontId="11" fillId="0" borderId="4" xfId="1" applyNumberFormat="1" applyFont="1" applyFill="1" applyBorder="1" applyAlignment="1">
      <alignment horizontal="right" vertical="center"/>
    </xf>
    <xf numFmtId="2" fontId="13" fillId="3" borderId="4" xfId="1" applyNumberFormat="1" applyFont="1" applyFill="1" applyBorder="1" applyAlignment="1">
      <alignment horizontal="right" vertical="center" wrapText="1"/>
    </xf>
    <xf numFmtId="2" fontId="7" fillId="4" borderId="4" xfId="1" applyNumberFormat="1" applyFont="1" applyFill="1" applyBorder="1" applyAlignment="1">
      <alignment horizontal="right" vertical="center" wrapText="1"/>
    </xf>
    <xf numFmtId="2" fontId="7" fillId="3" borderId="14" xfId="1" applyNumberFormat="1" applyFont="1" applyFill="1" applyBorder="1" applyAlignment="1">
      <alignment horizontal="right" vertical="center" wrapText="1"/>
    </xf>
    <xf numFmtId="2" fontId="7" fillId="4" borderId="14" xfId="1" applyNumberFormat="1" applyFont="1" applyFill="1" applyBorder="1" applyAlignment="1">
      <alignment horizontal="right" vertical="center" wrapText="1"/>
    </xf>
    <xf numFmtId="2" fontId="3" fillId="3" borderId="22" xfId="4" applyNumberFormat="1" applyFont="1" applyFill="1" applyBorder="1" applyAlignment="1">
      <alignment horizontal="center" vertical="center"/>
    </xf>
    <xf numFmtId="2" fontId="3" fillId="3" borderId="24" xfId="4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3" fillId="4" borderId="24" xfId="4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vertical="center" wrapText="1"/>
    </xf>
    <xf numFmtId="2" fontId="2" fillId="4" borderId="24" xfId="0" applyNumberFormat="1" applyFont="1" applyFill="1" applyBorder="1" applyAlignment="1">
      <alignment vertical="center" wrapText="1"/>
    </xf>
    <xf numFmtId="2" fontId="2" fillId="4" borderId="23" xfId="0" applyNumberFormat="1" applyFont="1" applyFill="1" applyBorder="1" applyAlignment="1">
      <alignment vertical="center" wrapText="1"/>
    </xf>
    <xf numFmtId="2" fontId="2" fillId="4" borderId="22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3" fillId="3" borderId="25" xfId="4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vertical="center" wrapText="1"/>
    </xf>
    <xf numFmtId="2" fontId="2" fillId="3" borderId="27" xfId="0" applyNumberFormat="1" applyFont="1" applyFill="1" applyBorder="1" applyAlignment="1">
      <alignment vertical="center" wrapText="1"/>
    </xf>
    <xf numFmtId="2" fontId="2" fillId="3" borderId="28" xfId="0" applyNumberFormat="1" applyFont="1" applyFill="1" applyBorder="1" applyAlignment="1">
      <alignment vertical="center" wrapText="1"/>
    </xf>
    <xf numFmtId="2" fontId="2" fillId="4" borderId="28" xfId="0" applyNumberFormat="1" applyFont="1" applyFill="1" applyBorder="1" applyAlignment="1">
      <alignment vertical="center" wrapText="1"/>
    </xf>
    <xf numFmtId="2" fontId="2" fillId="3" borderId="30" xfId="0" applyNumberFormat="1" applyFont="1" applyFill="1" applyBorder="1" applyAlignment="1">
      <alignment vertical="center" wrapText="1"/>
    </xf>
    <xf numFmtId="2" fontId="2" fillId="3" borderId="31" xfId="0" applyNumberFormat="1" applyFont="1" applyFill="1" applyBorder="1" applyAlignment="1">
      <alignment vertical="center" wrapText="1"/>
    </xf>
    <xf numFmtId="2" fontId="2" fillId="4" borderId="31" xfId="0" applyNumberFormat="1" applyFont="1" applyFill="1" applyBorder="1" applyAlignment="1">
      <alignment vertical="center" wrapText="1"/>
    </xf>
    <xf numFmtId="2" fontId="2" fillId="3" borderId="42" xfId="0" applyNumberFormat="1" applyFont="1" applyFill="1" applyBorder="1" applyAlignment="1">
      <alignment vertical="center" wrapText="1"/>
    </xf>
    <xf numFmtId="2" fontId="2" fillId="3" borderId="43" xfId="0" applyNumberFormat="1" applyFont="1" applyFill="1" applyBorder="1" applyAlignment="1">
      <alignment vertical="center" wrapText="1"/>
    </xf>
    <xf numFmtId="2" fontId="2" fillId="3" borderId="44" xfId="0" applyNumberFormat="1" applyFont="1" applyFill="1" applyBorder="1" applyAlignment="1">
      <alignment vertical="center" wrapText="1"/>
    </xf>
    <xf numFmtId="2" fontId="2" fillId="3" borderId="4" xfId="1" applyNumberFormat="1" applyFont="1" applyFill="1" applyBorder="1" applyAlignment="1">
      <alignment vertical="center"/>
    </xf>
    <xf numFmtId="2" fontId="2" fillId="3" borderId="4" xfId="1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2" fontId="2" fillId="0" borderId="4" xfId="1" applyNumberFormat="1" applyFont="1" applyFill="1" applyBorder="1" applyAlignment="1">
      <alignment horizontal="right" vertical="center"/>
    </xf>
    <xf numFmtId="2" fontId="2" fillId="3" borderId="10" xfId="1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0" fillId="2" borderId="34" xfId="5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9" fontId="3" fillId="2" borderId="31" xfId="4" applyFont="1" applyFill="1" applyBorder="1" applyAlignment="1">
      <alignment horizontal="center" vertical="center"/>
    </xf>
    <xf numFmtId="9" fontId="3" fillId="2" borderId="31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9" fontId="9" fillId="2" borderId="54" xfId="1" quotePrefix="1" applyNumberFormat="1" applyFont="1" applyFill="1" applyBorder="1" applyAlignment="1">
      <alignment horizontal="left" vertical="center" wrapText="1"/>
    </xf>
    <xf numFmtId="49" fontId="9" fillId="0" borderId="14" xfId="1" applyNumberFormat="1" applyFont="1" applyFill="1" applyBorder="1" applyAlignment="1">
      <alignment horizontal="left" vertical="center" wrapText="1"/>
    </xf>
    <xf numFmtId="0" fontId="2" fillId="0" borderId="14" xfId="2" applyFont="1" applyFill="1" applyBorder="1" applyAlignment="1" applyProtection="1">
      <alignment horizontal="left" vertical="center" wrapText="1" indent="1"/>
    </xf>
    <xf numFmtId="9" fontId="3" fillId="2" borderId="14" xfId="4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vertical="center"/>
    </xf>
    <xf numFmtId="164" fontId="2" fillId="3" borderId="55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9" fontId="2" fillId="2" borderId="14" xfId="4" applyFont="1" applyFill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horizontal="left" vertical="center" wrapText="1" inden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49" fontId="9" fillId="2" borderId="12" xfId="0" quotePrefix="1" applyNumberFormat="1" applyFont="1" applyFill="1" applyBorder="1" applyAlignment="1">
      <alignment horizontal="left" vertical="center"/>
    </xf>
    <xf numFmtId="0" fontId="3" fillId="3" borderId="57" xfId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49" fontId="9" fillId="2" borderId="54" xfId="0" quotePrefix="1" applyNumberFormat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 wrapText="1" indent="1"/>
    </xf>
    <xf numFmtId="0" fontId="2" fillId="0" borderId="55" xfId="1" applyNumberFormat="1" applyFont="1" applyFill="1" applyBorder="1" applyAlignment="1">
      <alignment horizontal="left" vertical="center" wrapText="1" indent="1"/>
    </xf>
    <xf numFmtId="9" fontId="3" fillId="4" borderId="14" xfId="4" applyFont="1" applyFill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left" vertical="center" wrapText="1"/>
    </xf>
    <xf numFmtId="49" fontId="35" fillId="0" borderId="4" xfId="1" applyNumberFormat="1" applyFont="1" applyFill="1" applyBorder="1" applyAlignment="1">
      <alignment horizontal="left" vertical="center" wrapText="1"/>
    </xf>
    <xf numFmtId="0" fontId="35" fillId="2" borderId="4" xfId="1" applyFont="1" applyFill="1" applyBorder="1" applyAlignment="1">
      <alignment horizontal="left" vertical="center" wrapText="1"/>
    </xf>
    <xf numFmtId="49" fontId="35" fillId="2" borderId="4" xfId="1" applyNumberFormat="1" applyFont="1" applyFill="1" applyBorder="1" applyAlignment="1">
      <alignment horizontal="left" vertical="center" wrapText="1"/>
    </xf>
    <xf numFmtId="0" fontId="35" fillId="2" borderId="13" xfId="1" applyFont="1" applyFill="1" applyBorder="1" applyAlignment="1">
      <alignment horizontal="left" vertical="center" wrapText="1"/>
    </xf>
    <xf numFmtId="49" fontId="35" fillId="2" borderId="13" xfId="1" applyNumberFormat="1" applyFont="1" applyFill="1" applyBorder="1" applyAlignment="1">
      <alignment horizontal="left" vertical="center" wrapText="1"/>
    </xf>
    <xf numFmtId="49" fontId="35" fillId="2" borderId="56" xfId="1" applyNumberFormat="1" applyFont="1" applyFill="1" applyBorder="1" applyAlignment="1">
      <alignment horizontal="left" vertical="center" wrapText="1"/>
    </xf>
    <xf numFmtId="49" fontId="30" fillId="0" borderId="34" xfId="0" applyNumberFormat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5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49" fontId="7" fillId="2" borderId="47" xfId="1" applyNumberFormat="1" applyFont="1" applyFill="1" applyBorder="1" applyAlignment="1">
      <alignment horizontal="center" vertical="center" wrapText="1"/>
    </xf>
    <xf numFmtId="49" fontId="7" fillId="2" borderId="41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36" xfId="1" applyNumberFormat="1" applyFont="1" applyFill="1" applyBorder="1" applyAlignment="1">
      <alignment horizontal="center" vertical="center" wrapText="1"/>
    </xf>
    <xf numFmtId="49" fontId="7" fillId="2" borderId="52" xfId="1" applyNumberFormat="1" applyFont="1" applyFill="1" applyBorder="1" applyAlignment="1">
      <alignment horizontal="center" vertical="center" wrapText="1"/>
    </xf>
    <xf numFmtId="49" fontId="7" fillId="2" borderId="37" xfId="1" applyNumberFormat="1" applyFont="1" applyFill="1" applyBorder="1" applyAlignment="1">
      <alignment horizontal="center" vertical="center" wrapText="1"/>
    </xf>
    <xf numFmtId="49" fontId="7" fillId="2" borderId="38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7">
    <cellStyle name="HeadingTable" xfId="3"/>
    <cellStyle name="Hyperlink" xfId="6" builtinId="8"/>
    <cellStyle name="Normal" xfId="0" builtinId="0"/>
    <cellStyle name="Normal 2 2 2" xfId="5"/>
    <cellStyle name="Normal_Assets Final" xfId="1"/>
    <cellStyle name="Normal_Inflows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12"/>
  <sheetViews>
    <sheetView showGridLines="0" zoomScale="130" zoomScaleNormal="130" zoomScalePageLayoutView="115" workbookViewId="0">
      <selection activeCell="D20" sqref="D20"/>
    </sheetView>
  </sheetViews>
  <sheetFormatPr defaultColWidth="5.140625" defaultRowHeight="10.5" x14ac:dyDescent="0.25"/>
  <cols>
    <col min="1" max="1" width="5.140625" style="95"/>
    <col min="2" max="2" width="13.28515625" style="95" customWidth="1"/>
    <col min="3" max="3" width="12" style="95" customWidth="1"/>
    <col min="4" max="4" width="138.28515625" style="95" customWidth="1"/>
    <col min="5" max="16384" width="5.140625" style="95"/>
  </cols>
  <sheetData>
    <row r="2" spans="2:4" s="94" customFormat="1" ht="12.75" x14ac:dyDescent="0.25">
      <c r="B2" s="93" t="s">
        <v>184</v>
      </c>
    </row>
    <row r="4" spans="2:4" ht="33.6" customHeight="1" x14ac:dyDescent="0.25">
      <c r="B4" s="96" t="s">
        <v>187</v>
      </c>
      <c r="C4" s="96" t="s">
        <v>186</v>
      </c>
      <c r="D4" s="205" t="s">
        <v>185</v>
      </c>
    </row>
    <row r="5" spans="2:4" ht="13.5" customHeight="1" x14ac:dyDescent="0.25">
      <c r="B5" s="96"/>
      <c r="C5" s="96"/>
      <c r="D5" s="97" t="s">
        <v>193</v>
      </c>
    </row>
    <row r="6" spans="2:4" ht="13.5" customHeight="1" x14ac:dyDescent="0.25">
      <c r="B6" s="98">
        <v>1</v>
      </c>
      <c r="C6" s="152" t="s">
        <v>188</v>
      </c>
      <c r="D6" s="99" t="s">
        <v>182</v>
      </c>
    </row>
    <row r="7" spans="2:4" ht="13.5" customHeight="1" x14ac:dyDescent="0.25">
      <c r="B7" s="100">
        <v>2</v>
      </c>
      <c r="C7" s="153" t="s">
        <v>189</v>
      </c>
      <c r="D7" s="99" t="s">
        <v>183</v>
      </c>
    </row>
    <row r="8" spans="2:4" ht="13.5" customHeight="1" x14ac:dyDescent="0.25">
      <c r="B8" s="96"/>
      <c r="C8" s="96"/>
      <c r="D8" s="97" t="s">
        <v>194</v>
      </c>
    </row>
    <row r="9" spans="2:4" ht="13.5" customHeight="1" x14ac:dyDescent="0.25">
      <c r="B9" s="98">
        <v>3</v>
      </c>
      <c r="C9" s="152" t="s">
        <v>190</v>
      </c>
      <c r="D9" s="99" t="s">
        <v>195</v>
      </c>
    </row>
    <row r="10" spans="2:4" ht="13.5" customHeight="1" x14ac:dyDescent="0.25">
      <c r="B10" s="100">
        <v>4</v>
      </c>
      <c r="C10" s="153" t="s">
        <v>191</v>
      </c>
      <c r="D10" s="99" t="s">
        <v>196</v>
      </c>
    </row>
    <row r="11" spans="2:4" ht="13.5" customHeight="1" x14ac:dyDescent="0.25">
      <c r="B11" s="96"/>
      <c r="C11" s="96"/>
      <c r="D11" s="97" t="s">
        <v>197</v>
      </c>
    </row>
    <row r="12" spans="2:4" ht="13.5" customHeight="1" x14ac:dyDescent="0.25">
      <c r="B12" s="101">
        <v>5</v>
      </c>
      <c r="C12" s="154" t="s">
        <v>192</v>
      </c>
      <c r="D12" s="102" t="s">
        <v>197</v>
      </c>
    </row>
  </sheetData>
  <hyperlinks>
    <hyperlink ref="C6" location="'F1'!A1" display="F1"/>
    <hyperlink ref="C7" location="'F2'!A1" display="F2"/>
    <hyperlink ref="C9" location="'F3'!A1" display="F3"/>
    <hyperlink ref="C10" location="'F4'!A1" display="F4"/>
    <hyperlink ref="C12" location="'F5'!A1" display="F5"/>
  </hyperlinks>
  <pageMargins left="0.141304347826087" right="0.70866141732283505" top="0.74803149606299202" bottom="0.74803149606299202" header="0.31496062992126" footer="0.31496062992126"/>
  <pageSetup paperSize="9" scale="81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79"/>
  <sheetViews>
    <sheetView showGridLines="0" topLeftCell="A31" zoomScale="90" zoomScaleNormal="90" zoomScaleSheetLayoutView="70" workbookViewId="0">
      <selection activeCell="B41" sqref="B41:R80"/>
    </sheetView>
  </sheetViews>
  <sheetFormatPr defaultColWidth="11.42578125" defaultRowHeight="30" customHeight="1" x14ac:dyDescent="0.25"/>
  <cols>
    <col min="1" max="1" width="3.28515625" style="33" customWidth="1"/>
    <col min="2" max="2" width="10.5703125" style="32" customWidth="1"/>
    <col min="3" max="3" width="9.28515625" style="32" customWidth="1"/>
    <col min="4" max="4" width="104.42578125" style="33" customWidth="1"/>
    <col min="5" max="5" width="20.7109375" style="33" customWidth="1"/>
    <col min="6" max="6" width="18.85546875" style="33" customWidth="1"/>
    <col min="7" max="16" width="20.7109375" style="33" customWidth="1"/>
    <col min="17" max="17" width="19.28515625" style="33" customWidth="1"/>
    <col min="18" max="16384" width="11.42578125" style="33"/>
  </cols>
  <sheetData>
    <row r="1" spans="1:17" ht="30" customHeight="1" thickBot="1" x14ac:dyDescent="0.3">
      <c r="A1" s="204"/>
      <c r="B1" s="247"/>
      <c r="C1" s="247"/>
      <c r="D1" s="247"/>
      <c r="E1" s="247"/>
    </row>
    <row r="2" spans="1:17" ht="30" customHeight="1" thickBot="1" x14ac:dyDescent="0.3">
      <c r="B2" s="250" t="s">
        <v>198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/>
    </row>
    <row r="3" spans="1:17" ht="30" customHeight="1" x14ac:dyDescent="0.25">
      <c r="B3" s="34"/>
      <c r="C3" s="34"/>
      <c r="D3" s="34"/>
      <c r="E3" s="34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30" customHeight="1" x14ac:dyDescent="0.25">
      <c r="B4" s="34"/>
      <c r="C4" s="34"/>
      <c r="D4" s="234" t="s">
        <v>167</v>
      </c>
      <c r="E4" s="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ht="30" customHeight="1" x14ac:dyDescent="0.25">
      <c r="B5" s="34"/>
      <c r="C5" s="34"/>
      <c r="D5" s="38"/>
      <c r="E5" s="34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30" customHeight="1" x14ac:dyDescent="0.25">
      <c r="B6" s="256"/>
      <c r="C6" s="257"/>
      <c r="D6" s="258"/>
      <c r="E6" s="248" t="s">
        <v>199</v>
      </c>
      <c r="F6" s="260"/>
      <c r="G6" s="260"/>
      <c r="H6" s="260"/>
      <c r="I6" s="248" t="s">
        <v>204</v>
      </c>
      <c r="J6" s="260"/>
      <c r="K6" s="260"/>
      <c r="L6" s="260"/>
      <c r="M6" s="248" t="s">
        <v>205</v>
      </c>
      <c r="N6" s="260"/>
      <c r="O6" s="260"/>
      <c r="P6" s="260"/>
      <c r="Q6" s="248" t="s">
        <v>206</v>
      </c>
    </row>
    <row r="7" spans="1:17" s="39" customFormat="1" ht="30" customHeight="1" x14ac:dyDescent="0.25">
      <c r="B7" s="249"/>
      <c r="C7" s="249"/>
      <c r="D7" s="259"/>
      <c r="E7" s="248" t="s">
        <v>200</v>
      </c>
      <c r="F7" s="253"/>
      <c r="G7" s="253"/>
      <c r="H7" s="254" t="s">
        <v>201</v>
      </c>
      <c r="I7" s="248" t="s">
        <v>200</v>
      </c>
      <c r="J7" s="253"/>
      <c r="K7" s="253"/>
      <c r="L7" s="254" t="s">
        <v>203</v>
      </c>
      <c r="M7" s="248" t="s">
        <v>200</v>
      </c>
      <c r="N7" s="253"/>
      <c r="O7" s="253"/>
      <c r="P7" s="254" t="s">
        <v>201</v>
      </c>
      <c r="Q7" s="249"/>
    </row>
    <row r="8" spans="1:17" ht="30" customHeight="1" x14ac:dyDescent="0.25">
      <c r="B8" s="249"/>
      <c r="C8" s="249"/>
      <c r="D8" s="259"/>
      <c r="E8" s="125" t="s">
        <v>170</v>
      </c>
      <c r="F8" s="125" t="s">
        <v>202</v>
      </c>
      <c r="G8" s="125" t="s">
        <v>169</v>
      </c>
      <c r="H8" s="255"/>
      <c r="I8" s="150" t="s">
        <v>170</v>
      </c>
      <c r="J8" s="150" t="s">
        <v>202</v>
      </c>
      <c r="K8" s="150" t="s">
        <v>169</v>
      </c>
      <c r="L8" s="255"/>
      <c r="M8" s="150" t="s">
        <v>170</v>
      </c>
      <c r="N8" s="150" t="s">
        <v>202</v>
      </c>
      <c r="O8" s="150" t="s">
        <v>169</v>
      </c>
      <c r="P8" s="255"/>
      <c r="Q8" s="249"/>
    </row>
    <row r="9" spans="1:17" s="31" customFormat="1" ht="30" customHeight="1" x14ac:dyDescent="0.25">
      <c r="B9" s="108" t="s">
        <v>171</v>
      </c>
      <c r="C9" s="40" t="s">
        <v>181</v>
      </c>
      <c r="D9" s="114" t="s">
        <v>172</v>
      </c>
      <c r="E9" s="127" t="s">
        <v>64</v>
      </c>
      <c r="F9" s="127" t="s">
        <v>65</v>
      </c>
      <c r="G9" s="127" t="s">
        <v>66</v>
      </c>
      <c r="H9" s="127" t="s">
        <v>67</v>
      </c>
      <c r="I9" s="127" t="s">
        <v>68</v>
      </c>
      <c r="J9" s="127" t="s">
        <v>69</v>
      </c>
      <c r="K9" s="127" t="s">
        <v>70</v>
      </c>
      <c r="L9" s="127" t="s">
        <v>71</v>
      </c>
      <c r="M9" s="127" t="s">
        <v>72</v>
      </c>
      <c r="N9" s="127" t="s">
        <v>73</v>
      </c>
      <c r="O9" s="127" t="s">
        <v>74</v>
      </c>
      <c r="P9" s="127" t="s">
        <v>75</v>
      </c>
      <c r="Q9" s="127" t="s">
        <v>76</v>
      </c>
    </row>
    <row r="10" spans="1:17" ht="30" customHeight="1" x14ac:dyDescent="0.25">
      <c r="B10" s="103" t="s">
        <v>64</v>
      </c>
      <c r="C10" s="242" t="s">
        <v>11</v>
      </c>
      <c r="D10" s="41" t="s">
        <v>207</v>
      </c>
      <c r="E10" s="175"/>
      <c r="F10" s="175"/>
      <c r="G10" s="175"/>
      <c r="H10" s="175"/>
      <c r="I10" s="43"/>
      <c r="J10" s="43"/>
      <c r="K10" s="43"/>
      <c r="L10" s="44"/>
      <c r="M10" s="45"/>
      <c r="N10" s="46"/>
      <c r="O10" s="46"/>
      <c r="P10" s="42"/>
      <c r="Q10" s="193">
        <f>+Q11+Q17+Q37+Q41+Q62+Q63+Q67+Q68+Q75</f>
        <v>0</v>
      </c>
    </row>
    <row r="11" spans="1:17" ht="30" customHeight="1" x14ac:dyDescent="0.25">
      <c r="B11" s="103" t="s">
        <v>65</v>
      </c>
      <c r="C11" s="242" t="s">
        <v>0</v>
      </c>
      <c r="D11" s="41" t="s">
        <v>208</v>
      </c>
      <c r="E11" s="175"/>
      <c r="F11" s="175"/>
      <c r="G11" s="175"/>
      <c r="H11" s="175"/>
      <c r="I11" s="43"/>
      <c r="J11" s="43"/>
      <c r="K11" s="43"/>
      <c r="L11" s="44"/>
      <c r="M11" s="45"/>
      <c r="N11" s="46"/>
      <c r="O11" s="46"/>
      <c r="P11" s="42"/>
      <c r="Q11" s="194">
        <f>+Q12+Q16</f>
        <v>0</v>
      </c>
    </row>
    <row r="12" spans="1:17" ht="30" customHeight="1" x14ac:dyDescent="0.25">
      <c r="B12" s="103" t="s">
        <v>66</v>
      </c>
      <c r="C12" s="104" t="s">
        <v>1</v>
      </c>
      <c r="D12" s="26" t="s">
        <v>213</v>
      </c>
      <c r="E12" s="176"/>
      <c r="F12" s="176"/>
      <c r="G12" s="176"/>
      <c r="H12" s="176"/>
      <c r="I12" s="47"/>
      <c r="J12" s="47"/>
      <c r="K12" s="47"/>
      <c r="L12" s="48"/>
      <c r="M12" s="49"/>
      <c r="N12" s="50"/>
      <c r="O12" s="50"/>
      <c r="P12" s="51"/>
      <c r="Q12" s="194">
        <f>+Q13+Q14+Q15</f>
        <v>0</v>
      </c>
    </row>
    <row r="13" spans="1:17" ht="30" customHeight="1" x14ac:dyDescent="0.25">
      <c r="B13" s="103" t="s">
        <v>67</v>
      </c>
      <c r="C13" s="104" t="s">
        <v>2</v>
      </c>
      <c r="D13" s="17" t="s">
        <v>214</v>
      </c>
      <c r="E13" s="177"/>
      <c r="F13" s="178"/>
      <c r="G13" s="178"/>
      <c r="H13" s="178"/>
      <c r="I13" s="54">
        <v>0</v>
      </c>
      <c r="J13" s="54">
        <v>0</v>
      </c>
      <c r="K13" s="54">
        <v>0</v>
      </c>
      <c r="L13" s="54">
        <v>0</v>
      </c>
      <c r="M13" s="52"/>
      <c r="N13" s="53"/>
      <c r="O13" s="53"/>
      <c r="P13" s="55"/>
      <c r="Q13" s="194">
        <f>+E13*M13+F13*N13+G13*O13+H13*P13</f>
        <v>0</v>
      </c>
    </row>
    <row r="14" spans="1:17" ht="30" customHeight="1" x14ac:dyDescent="0.25">
      <c r="B14" s="103" t="s">
        <v>68</v>
      </c>
      <c r="C14" s="104" t="s">
        <v>12</v>
      </c>
      <c r="D14" s="17" t="s">
        <v>224</v>
      </c>
      <c r="E14" s="177"/>
      <c r="F14" s="178"/>
      <c r="G14" s="178"/>
      <c r="H14" s="178"/>
      <c r="I14" s="54">
        <v>0.5</v>
      </c>
      <c r="J14" s="54">
        <v>0.5</v>
      </c>
      <c r="K14" s="54">
        <v>0.5</v>
      </c>
      <c r="L14" s="54">
        <v>0.5</v>
      </c>
      <c r="M14" s="52"/>
      <c r="N14" s="53"/>
      <c r="O14" s="53"/>
      <c r="P14" s="55"/>
      <c r="Q14" s="194">
        <f>+E14*M14+F14*N14+G14*O14+H14*P14</f>
        <v>0</v>
      </c>
    </row>
    <row r="15" spans="1:17" ht="30" customHeight="1" x14ac:dyDescent="0.25">
      <c r="B15" s="103" t="s">
        <v>69</v>
      </c>
      <c r="C15" s="104" t="s">
        <v>13</v>
      </c>
      <c r="D15" s="17" t="s">
        <v>225</v>
      </c>
      <c r="E15" s="177"/>
      <c r="F15" s="178"/>
      <c r="G15" s="178"/>
      <c r="H15" s="178"/>
      <c r="I15" s="54">
        <v>1</v>
      </c>
      <c r="J15" s="54">
        <v>1</v>
      </c>
      <c r="K15" s="54">
        <v>1</v>
      </c>
      <c r="L15" s="54">
        <v>1</v>
      </c>
      <c r="M15" s="52"/>
      <c r="N15" s="53"/>
      <c r="O15" s="53"/>
      <c r="P15" s="55"/>
      <c r="Q15" s="194">
        <f>+E15*M15+F15*N15+G15*O15+H15*P15</f>
        <v>0</v>
      </c>
    </row>
    <row r="16" spans="1:17" ht="30" customHeight="1" x14ac:dyDescent="0.25">
      <c r="B16" s="103" t="s">
        <v>70</v>
      </c>
      <c r="C16" s="104" t="s">
        <v>14</v>
      </c>
      <c r="D16" s="26" t="s">
        <v>215</v>
      </c>
      <c r="E16" s="177"/>
      <c r="F16" s="178"/>
      <c r="G16" s="178"/>
      <c r="H16" s="179"/>
      <c r="I16" s="54">
        <v>0</v>
      </c>
      <c r="J16" s="54">
        <v>0.5</v>
      </c>
      <c r="K16" s="54">
        <v>1</v>
      </c>
      <c r="L16" s="47"/>
      <c r="M16" s="52"/>
      <c r="N16" s="53"/>
      <c r="O16" s="53"/>
      <c r="P16" s="51"/>
      <c r="Q16" s="194">
        <f>+E16*M16+F16*N16+G16*O16</f>
        <v>0</v>
      </c>
    </row>
    <row r="17" spans="2:17" ht="30" customHeight="1" x14ac:dyDescent="0.25">
      <c r="B17" s="103" t="s">
        <v>71</v>
      </c>
      <c r="C17" s="242" t="s">
        <v>3</v>
      </c>
      <c r="D17" s="41" t="s">
        <v>209</v>
      </c>
      <c r="E17" s="179"/>
      <c r="F17" s="179"/>
      <c r="G17" s="179"/>
      <c r="H17" s="176"/>
      <c r="I17" s="47"/>
      <c r="J17" s="47"/>
      <c r="K17" s="47"/>
      <c r="L17" s="48"/>
      <c r="M17" s="49"/>
      <c r="N17" s="50"/>
      <c r="O17" s="50"/>
      <c r="P17" s="51"/>
      <c r="Q17" s="194">
        <f>+Q18+Q22+Q26+Q30+Q34</f>
        <v>0</v>
      </c>
    </row>
    <row r="18" spans="2:17" ht="30" customHeight="1" x14ac:dyDescent="0.25">
      <c r="B18" s="103" t="s">
        <v>72</v>
      </c>
      <c r="C18" s="105" t="s">
        <v>15</v>
      </c>
      <c r="D18" s="26" t="s">
        <v>218</v>
      </c>
      <c r="E18" s="180"/>
      <c r="F18" s="181"/>
      <c r="G18" s="180"/>
      <c r="H18" s="177"/>
      <c r="I18" s="47"/>
      <c r="J18" s="47"/>
      <c r="K18" s="47"/>
      <c r="L18" s="48"/>
      <c r="M18" s="49"/>
      <c r="N18" s="50"/>
      <c r="O18" s="50"/>
      <c r="P18" s="51"/>
      <c r="Q18" s="194">
        <f>+Q19+Q20+Q21</f>
        <v>0</v>
      </c>
    </row>
    <row r="19" spans="2:17" ht="30" customHeight="1" x14ac:dyDescent="0.25">
      <c r="B19" s="103" t="s">
        <v>73</v>
      </c>
      <c r="C19" s="105" t="s">
        <v>16</v>
      </c>
      <c r="D19" s="17" t="s">
        <v>214</v>
      </c>
      <c r="E19" s="180"/>
      <c r="F19" s="181"/>
      <c r="G19" s="180"/>
      <c r="H19" s="177"/>
      <c r="I19" s="47"/>
      <c r="J19" s="47"/>
      <c r="K19" s="47"/>
      <c r="L19" s="54">
        <v>0</v>
      </c>
      <c r="M19" s="49"/>
      <c r="N19" s="50"/>
      <c r="O19" s="50"/>
      <c r="P19" s="55"/>
      <c r="Q19" s="194">
        <f>+P19*H19</f>
        <v>0</v>
      </c>
    </row>
    <row r="20" spans="2:17" ht="30" customHeight="1" x14ac:dyDescent="0.25">
      <c r="B20" s="103" t="s">
        <v>74</v>
      </c>
      <c r="C20" s="106" t="s">
        <v>17</v>
      </c>
      <c r="D20" s="17" t="s">
        <v>224</v>
      </c>
      <c r="E20" s="180"/>
      <c r="F20" s="181"/>
      <c r="G20" s="180"/>
      <c r="H20" s="177"/>
      <c r="I20" s="47"/>
      <c r="J20" s="47"/>
      <c r="K20" s="47"/>
      <c r="L20" s="54">
        <v>0.5</v>
      </c>
      <c r="M20" s="49"/>
      <c r="N20" s="50"/>
      <c r="O20" s="50"/>
      <c r="P20" s="55"/>
      <c r="Q20" s="194">
        <f>+P20*H20</f>
        <v>0</v>
      </c>
    </row>
    <row r="21" spans="2:17" ht="30" customHeight="1" x14ac:dyDescent="0.25">
      <c r="B21" s="103" t="s">
        <v>75</v>
      </c>
      <c r="C21" s="106" t="s">
        <v>18</v>
      </c>
      <c r="D21" s="17" t="s">
        <v>225</v>
      </c>
      <c r="E21" s="182"/>
      <c r="F21" s="183"/>
      <c r="G21" s="182"/>
      <c r="H21" s="184"/>
      <c r="I21" s="47"/>
      <c r="J21" s="47"/>
      <c r="K21" s="47"/>
      <c r="L21" s="54">
        <v>1</v>
      </c>
      <c r="M21" s="49"/>
      <c r="N21" s="50"/>
      <c r="O21" s="50"/>
      <c r="P21" s="55"/>
      <c r="Q21" s="194">
        <f>+P21*H21</f>
        <v>0</v>
      </c>
    </row>
    <row r="22" spans="2:17" ht="30" customHeight="1" x14ac:dyDescent="0.25">
      <c r="B22" s="103" t="s">
        <v>76</v>
      </c>
      <c r="C22" s="105" t="s">
        <v>19</v>
      </c>
      <c r="D22" s="26" t="s">
        <v>318</v>
      </c>
      <c r="E22" s="179"/>
      <c r="F22" s="179"/>
      <c r="G22" s="179"/>
      <c r="H22" s="176"/>
      <c r="I22" s="47"/>
      <c r="J22" s="47"/>
      <c r="K22" s="47"/>
      <c r="L22" s="47"/>
      <c r="M22" s="49"/>
      <c r="N22" s="50"/>
      <c r="O22" s="50"/>
      <c r="P22" s="51"/>
      <c r="Q22" s="194">
        <f>+Q23+Q24+Q25</f>
        <v>0</v>
      </c>
    </row>
    <row r="23" spans="2:17" ht="30" customHeight="1" x14ac:dyDescent="0.25">
      <c r="B23" s="103" t="s">
        <v>77</v>
      </c>
      <c r="C23" s="105" t="s">
        <v>20</v>
      </c>
      <c r="D23" s="17" t="s">
        <v>214</v>
      </c>
      <c r="E23" s="182"/>
      <c r="F23" s="183"/>
      <c r="G23" s="182"/>
      <c r="H23" s="184"/>
      <c r="I23" s="47"/>
      <c r="J23" s="47"/>
      <c r="K23" s="47"/>
      <c r="L23" s="54">
        <v>0.1</v>
      </c>
      <c r="M23" s="56"/>
      <c r="N23" s="57"/>
      <c r="O23" s="57"/>
      <c r="P23" s="58"/>
      <c r="Q23" s="194">
        <f>+P23*H23</f>
        <v>0</v>
      </c>
    </row>
    <row r="24" spans="2:17" ht="30" customHeight="1" x14ac:dyDescent="0.25">
      <c r="B24" s="103" t="s">
        <v>78</v>
      </c>
      <c r="C24" s="106" t="s">
        <v>21</v>
      </c>
      <c r="D24" s="17" t="s">
        <v>224</v>
      </c>
      <c r="E24" s="180"/>
      <c r="F24" s="181"/>
      <c r="G24" s="180"/>
      <c r="H24" s="177"/>
      <c r="I24" s="47"/>
      <c r="J24" s="47"/>
      <c r="K24" s="47"/>
      <c r="L24" s="54">
        <v>0.5</v>
      </c>
      <c r="M24" s="49"/>
      <c r="N24" s="50"/>
      <c r="O24" s="50"/>
      <c r="P24" s="55"/>
      <c r="Q24" s="194">
        <f>+P24*H24</f>
        <v>0</v>
      </c>
    </row>
    <row r="25" spans="2:17" ht="30" customHeight="1" x14ac:dyDescent="0.25">
      <c r="B25" s="103" t="s">
        <v>79</v>
      </c>
      <c r="C25" s="106" t="s">
        <v>22</v>
      </c>
      <c r="D25" s="17" t="s">
        <v>225</v>
      </c>
      <c r="E25" s="180"/>
      <c r="F25" s="181"/>
      <c r="G25" s="180"/>
      <c r="H25" s="177"/>
      <c r="I25" s="47"/>
      <c r="J25" s="47"/>
      <c r="K25" s="47"/>
      <c r="L25" s="54">
        <v>1</v>
      </c>
      <c r="M25" s="49"/>
      <c r="N25" s="50"/>
      <c r="O25" s="50"/>
      <c r="P25" s="55"/>
      <c r="Q25" s="194">
        <f>+P25*H25</f>
        <v>0</v>
      </c>
    </row>
    <row r="26" spans="2:17" ht="30" customHeight="1" x14ac:dyDescent="0.25">
      <c r="B26" s="103" t="s">
        <v>80</v>
      </c>
      <c r="C26" s="105" t="s">
        <v>23</v>
      </c>
      <c r="D26" s="26" t="s">
        <v>319</v>
      </c>
      <c r="E26" s="179"/>
      <c r="F26" s="179"/>
      <c r="G26" s="179"/>
      <c r="H26" s="176"/>
      <c r="I26" s="47"/>
      <c r="J26" s="47"/>
      <c r="K26" s="47"/>
      <c r="L26" s="47"/>
      <c r="M26" s="49"/>
      <c r="N26" s="50"/>
      <c r="O26" s="50"/>
      <c r="P26" s="51"/>
      <c r="Q26" s="194">
        <f>+Q27+Q28+Q29</f>
        <v>0</v>
      </c>
    </row>
    <row r="27" spans="2:17" ht="30" customHeight="1" x14ac:dyDescent="0.25">
      <c r="B27" s="103" t="s">
        <v>81</v>
      </c>
      <c r="C27" s="105" t="s">
        <v>24</v>
      </c>
      <c r="D27" s="17" t="s">
        <v>214</v>
      </c>
      <c r="E27" s="182"/>
      <c r="F27" s="183"/>
      <c r="G27" s="182"/>
      <c r="H27" s="184"/>
      <c r="I27" s="47"/>
      <c r="J27" s="47"/>
      <c r="K27" s="47"/>
      <c r="L27" s="54">
        <v>0.15</v>
      </c>
      <c r="M27" s="49"/>
      <c r="N27" s="50"/>
      <c r="O27" s="50"/>
      <c r="P27" s="55"/>
      <c r="Q27" s="194">
        <f>+P27*H27</f>
        <v>0</v>
      </c>
    </row>
    <row r="28" spans="2:17" s="4" customFormat="1" ht="30" customHeight="1" x14ac:dyDescent="0.25">
      <c r="B28" s="103" t="s">
        <v>82</v>
      </c>
      <c r="C28" s="106" t="s">
        <v>25</v>
      </c>
      <c r="D28" s="17" t="s">
        <v>224</v>
      </c>
      <c r="E28" s="182"/>
      <c r="F28" s="183"/>
      <c r="G28" s="182"/>
      <c r="H28" s="184"/>
      <c r="I28" s="47"/>
      <c r="J28" s="47"/>
      <c r="K28" s="47"/>
      <c r="L28" s="54">
        <v>0.5</v>
      </c>
      <c r="M28" s="49"/>
      <c r="N28" s="50"/>
      <c r="O28" s="50"/>
      <c r="P28" s="55"/>
      <c r="Q28" s="194">
        <f>+P28*H28</f>
        <v>0</v>
      </c>
    </row>
    <row r="29" spans="2:17" ht="30" customHeight="1" x14ac:dyDescent="0.25">
      <c r="B29" s="103" t="s">
        <v>83</v>
      </c>
      <c r="C29" s="106" t="s">
        <v>26</v>
      </c>
      <c r="D29" s="17" t="s">
        <v>225</v>
      </c>
      <c r="E29" s="180"/>
      <c r="F29" s="181"/>
      <c r="G29" s="180"/>
      <c r="H29" s="177"/>
      <c r="I29" s="47"/>
      <c r="J29" s="47"/>
      <c r="K29" s="47"/>
      <c r="L29" s="54">
        <v>1</v>
      </c>
      <c r="M29" s="49"/>
      <c r="N29" s="50"/>
      <c r="O29" s="50"/>
      <c r="P29" s="55"/>
      <c r="Q29" s="194">
        <f>+P29*H29</f>
        <v>0</v>
      </c>
    </row>
    <row r="30" spans="2:17" ht="30" customHeight="1" x14ac:dyDescent="0.25">
      <c r="B30" s="103" t="s">
        <v>84</v>
      </c>
      <c r="C30" s="106" t="s">
        <v>27</v>
      </c>
      <c r="D30" s="26" t="s">
        <v>217</v>
      </c>
      <c r="E30" s="179"/>
      <c r="F30" s="179"/>
      <c r="G30" s="179"/>
      <c r="H30" s="176"/>
      <c r="I30" s="47"/>
      <c r="J30" s="47"/>
      <c r="K30" s="47"/>
      <c r="L30" s="47"/>
      <c r="M30" s="49"/>
      <c r="N30" s="50"/>
      <c r="O30" s="50"/>
      <c r="P30" s="51"/>
      <c r="Q30" s="194">
        <f>+Q31+Q32+Q33</f>
        <v>0</v>
      </c>
    </row>
    <row r="31" spans="2:17" ht="30" customHeight="1" x14ac:dyDescent="0.25">
      <c r="B31" s="103" t="s">
        <v>85</v>
      </c>
      <c r="C31" s="106" t="s">
        <v>28</v>
      </c>
      <c r="D31" s="17" t="s">
        <v>214</v>
      </c>
      <c r="E31" s="180"/>
      <c r="F31" s="181"/>
      <c r="G31" s="180"/>
      <c r="H31" s="177"/>
      <c r="I31" s="47"/>
      <c r="J31" s="47"/>
      <c r="K31" s="47"/>
      <c r="L31" s="54">
        <v>0.15</v>
      </c>
      <c r="M31" s="49"/>
      <c r="N31" s="50"/>
      <c r="O31" s="50"/>
      <c r="P31" s="55"/>
      <c r="Q31" s="194">
        <f>+P31*H31</f>
        <v>0</v>
      </c>
    </row>
    <row r="32" spans="2:17" ht="30" customHeight="1" x14ac:dyDescent="0.25">
      <c r="B32" s="103" t="s">
        <v>86</v>
      </c>
      <c r="C32" s="106" t="s">
        <v>29</v>
      </c>
      <c r="D32" s="17" t="s">
        <v>224</v>
      </c>
      <c r="E32" s="180"/>
      <c r="F32" s="181"/>
      <c r="G32" s="180"/>
      <c r="H32" s="177"/>
      <c r="I32" s="47"/>
      <c r="J32" s="47"/>
      <c r="K32" s="47"/>
      <c r="L32" s="54">
        <v>0.5</v>
      </c>
      <c r="M32" s="49"/>
      <c r="N32" s="50"/>
      <c r="O32" s="50"/>
      <c r="P32" s="55"/>
      <c r="Q32" s="194">
        <f>+P32*H32</f>
        <v>0</v>
      </c>
    </row>
    <row r="33" spans="2:17" ht="30" customHeight="1" x14ac:dyDescent="0.25">
      <c r="B33" s="103" t="s">
        <v>87</v>
      </c>
      <c r="C33" s="106" t="s">
        <v>30</v>
      </c>
      <c r="D33" s="17" t="s">
        <v>225</v>
      </c>
      <c r="E33" s="182"/>
      <c r="F33" s="183"/>
      <c r="G33" s="182"/>
      <c r="H33" s="184"/>
      <c r="I33" s="47"/>
      <c r="J33" s="47"/>
      <c r="K33" s="47"/>
      <c r="L33" s="54">
        <v>1</v>
      </c>
      <c r="M33" s="49"/>
      <c r="N33" s="50"/>
      <c r="O33" s="50"/>
      <c r="P33" s="55"/>
      <c r="Q33" s="194">
        <f>+P33*H33</f>
        <v>0</v>
      </c>
    </row>
    <row r="34" spans="2:17" ht="30" customHeight="1" x14ac:dyDescent="0.25">
      <c r="B34" s="103" t="s">
        <v>88</v>
      </c>
      <c r="C34" s="106" t="s">
        <v>31</v>
      </c>
      <c r="D34" s="26" t="s">
        <v>320</v>
      </c>
      <c r="E34" s="179"/>
      <c r="F34" s="179"/>
      <c r="G34" s="179"/>
      <c r="H34" s="176"/>
      <c r="I34" s="47"/>
      <c r="J34" s="47"/>
      <c r="K34" s="47"/>
      <c r="L34" s="47"/>
      <c r="M34" s="49"/>
      <c r="N34" s="50"/>
      <c r="O34" s="50"/>
      <c r="P34" s="51"/>
      <c r="Q34" s="194">
        <f>+Q35+Q36</f>
        <v>0</v>
      </c>
    </row>
    <row r="35" spans="2:17" ht="30" customHeight="1" x14ac:dyDescent="0.25">
      <c r="B35" s="103" t="s">
        <v>89</v>
      </c>
      <c r="C35" s="106" t="s">
        <v>32</v>
      </c>
      <c r="D35" s="17" t="s">
        <v>216</v>
      </c>
      <c r="E35" s="180"/>
      <c r="F35" s="181"/>
      <c r="G35" s="180"/>
      <c r="H35" s="177"/>
      <c r="I35" s="47"/>
      <c r="J35" s="47"/>
      <c r="K35" s="47"/>
      <c r="L35" s="54">
        <v>0.5</v>
      </c>
      <c r="M35" s="49"/>
      <c r="N35" s="50"/>
      <c r="O35" s="50"/>
      <c r="P35" s="55"/>
      <c r="Q35" s="194">
        <f>+P35*H35</f>
        <v>0</v>
      </c>
    </row>
    <row r="36" spans="2:17" ht="30" customHeight="1" x14ac:dyDescent="0.25">
      <c r="B36" s="103" t="s">
        <v>90</v>
      </c>
      <c r="C36" s="107" t="s">
        <v>33</v>
      </c>
      <c r="D36" s="17" t="s">
        <v>225</v>
      </c>
      <c r="E36" s="180"/>
      <c r="F36" s="181"/>
      <c r="G36" s="180"/>
      <c r="H36" s="177"/>
      <c r="I36" s="47"/>
      <c r="J36" s="47"/>
      <c r="K36" s="47"/>
      <c r="L36" s="54">
        <v>1</v>
      </c>
      <c r="M36" s="49"/>
      <c r="N36" s="50"/>
      <c r="O36" s="50"/>
      <c r="P36" s="55"/>
      <c r="Q36" s="194">
        <f>+P36*H36</f>
        <v>0</v>
      </c>
    </row>
    <row r="37" spans="2:17" ht="30" customHeight="1" x14ac:dyDescent="0.25">
      <c r="B37" s="103" t="s">
        <v>91</v>
      </c>
      <c r="C37" s="242" t="s">
        <v>4</v>
      </c>
      <c r="D37" s="206" t="s">
        <v>299</v>
      </c>
      <c r="E37" s="176"/>
      <c r="F37" s="176"/>
      <c r="G37" s="176"/>
      <c r="H37" s="179"/>
      <c r="I37" s="47"/>
      <c r="J37" s="47"/>
      <c r="K37" s="47"/>
      <c r="L37" s="48"/>
      <c r="M37" s="49"/>
      <c r="N37" s="50"/>
      <c r="O37" s="50"/>
      <c r="P37" s="51"/>
      <c r="Q37" s="194">
        <f>+Q38</f>
        <v>0</v>
      </c>
    </row>
    <row r="38" spans="2:17" ht="30" customHeight="1" x14ac:dyDescent="0.25">
      <c r="B38" s="103" t="s">
        <v>92</v>
      </c>
      <c r="C38" s="107" t="s">
        <v>34</v>
      </c>
      <c r="D38" s="59" t="s">
        <v>312</v>
      </c>
      <c r="E38" s="177"/>
      <c r="F38" s="178"/>
      <c r="G38" s="178"/>
      <c r="H38" s="181"/>
      <c r="I38" s="47"/>
      <c r="J38" s="47"/>
      <c r="K38" s="47"/>
      <c r="L38" s="48"/>
      <c r="M38" s="49"/>
      <c r="N38" s="50"/>
      <c r="O38" s="50"/>
      <c r="P38" s="51"/>
      <c r="Q38" s="194">
        <f>+Q39+Q40</f>
        <v>0</v>
      </c>
    </row>
    <row r="39" spans="2:17" ht="30" customHeight="1" x14ac:dyDescent="0.25">
      <c r="B39" s="103" t="s">
        <v>93</v>
      </c>
      <c r="C39" s="107" t="s">
        <v>35</v>
      </c>
      <c r="D39" s="17" t="s">
        <v>313</v>
      </c>
      <c r="E39" s="177"/>
      <c r="F39" s="178"/>
      <c r="G39" s="178"/>
      <c r="H39" s="181"/>
      <c r="I39" s="60">
        <v>0.5</v>
      </c>
      <c r="J39" s="60">
        <v>0.5</v>
      </c>
      <c r="K39" s="54">
        <v>0.85</v>
      </c>
      <c r="L39" s="48"/>
      <c r="M39" s="52"/>
      <c r="N39" s="53"/>
      <c r="O39" s="53"/>
      <c r="P39" s="51"/>
      <c r="Q39" s="194">
        <f>+M39*E39+N39*F39+O39*G39</f>
        <v>0</v>
      </c>
    </row>
    <row r="40" spans="2:17" ht="30" customHeight="1" x14ac:dyDescent="0.25">
      <c r="B40" s="103" t="s">
        <v>94</v>
      </c>
      <c r="C40" s="107" t="s">
        <v>36</v>
      </c>
      <c r="D40" s="17" t="s">
        <v>314</v>
      </c>
      <c r="E40" s="177"/>
      <c r="F40" s="178"/>
      <c r="G40" s="178"/>
      <c r="H40" s="181"/>
      <c r="I40" s="60">
        <v>1</v>
      </c>
      <c r="J40" s="60">
        <v>1</v>
      </c>
      <c r="K40" s="60">
        <v>1</v>
      </c>
      <c r="L40" s="61"/>
      <c r="M40" s="52"/>
      <c r="N40" s="53"/>
      <c r="O40" s="53"/>
      <c r="P40" s="51"/>
      <c r="Q40" s="194">
        <f>+M40*E40+N40*F40+O40*G40</f>
        <v>0</v>
      </c>
    </row>
    <row r="41" spans="2:17" ht="30" customHeight="1" x14ac:dyDescent="0.25">
      <c r="B41" s="103" t="s">
        <v>95</v>
      </c>
      <c r="C41" s="242" t="s">
        <v>8</v>
      </c>
      <c r="D41" s="126" t="s">
        <v>210</v>
      </c>
      <c r="E41" s="177"/>
      <c r="F41" s="178"/>
      <c r="G41" s="178"/>
      <c r="H41" s="181"/>
      <c r="I41" s="47"/>
      <c r="J41" s="47"/>
      <c r="K41" s="47"/>
      <c r="L41" s="48"/>
      <c r="M41" s="49"/>
      <c r="N41" s="50"/>
      <c r="O41" s="50"/>
      <c r="P41" s="51"/>
      <c r="Q41" s="194">
        <f>+Q42+Q43+Q52+Q53+Q57+Q61</f>
        <v>0</v>
      </c>
    </row>
    <row r="42" spans="2:17" ht="30" customHeight="1" x14ac:dyDescent="0.25">
      <c r="B42" s="103" t="s">
        <v>96</v>
      </c>
      <c r="C42" s="107" t="s">
        <v>38</v>
      </c>
      <c r="D42" s="26" t="s">
        <v>175</v>
      </c>
      <c r="E42" s="177"/>
      <c r="F42" s="178"/>
      <c r="G42" s="178"/>
      <c r="H42" s="181"/>
      <c r="I42" s="54">
        <v>0.5</v>
      </c>
      <c r="J42" s="54">
        <v>0.5</v>
      </c>
      <c r="K42" s="54">
        <v>1</v>
      </c>
      <c r="L42" s="48"/>
      <c r="M42" s="52"/>
      <c r="N42" s="53"/>
      <c r="O42" s="53"/>
      <c r="P42" s="51"/>
      <c r="Q42" s="194">
        <f>+M42*E42+N42*F42+O42*G42</f>
        <v>0</v>
      </c>
    </row>
    <row r="43" spans="2:17" ht="30" customHeight="1" x14ac:dyDescent="0.25">
      <c r="B43" s="103" t="s">
        <v>97</v>
      </c>
      <c r="C43" s="107" t="s">
        <v>39</v>
      </c>
      <c r="D43" s="59" t="s">
        <v>219</v>
      </c>
      <c r="E43" s="177"/>
      <c r="F43" s="178"/>
      <c r="G43" s="178"/>
      <c r="H43" s="181"/>
      <c r="I43" s="47"/>
      <c r="J43" s="47"/>
      <c r="K43" s="47"/>
      <c r="L43" s="48"/>
      <c r="M43" s="49"/>
      <c r="N43" s="50"/>
      <c r="O43" s="50"/>
      <c r="P43" s="51"/>
      <c r="Q43" s="194">
        <f>+Q44+Q48</f>
        <v>0</v>
      </c>
    </row>
    <row r="44" spans="2:17" ht="30" customHeight="1" x14ac:dyDescent="0.25">
      <c r="B44" s="103" t="s">
        <v>98</v>
      </c>
      <c r="C44" s="107" t="s">
        <v>40</v>
      </c>
      <c r="D44" s="17" t="s">
        <v>321</v>
      </c>
      <c r="E44" s="177"/>
      <c r="F44" s="178"/>
      <c r="G44" s="178"/>
      <c r="H44" s="181"/>
      <c r="I44" s="47"/>
      <c r="J44" s="47"/>
      <c r="K44" s="47"/>
      <c r="L44" s="48"/>
      <c r="M44" s="49"/>
      <c r="N44" s="50"/>
      <c r="O44" s="50"/>
      <c r="P44" s="51"/>
      <c r="Q44" s="194">
        <f>+Q45+Q46+Q47</f>
        <v>0</v>
      </c>
    </row>
    <row r="45" spans="2:17" ht="30" customHeight="1" x14ac:dyDescent="0.25">
      <c r="B45" s="103" t="s">
        <v>99</v>
      </c>
      <c r="C45" s="107" t="s">
        <v>41</v>
      </c>
      <c r="D45" s="17" t="s">
        <v>214</v>
      </c>
      <c r="E45" s="177"/>
      <c r="F45" s="178"/>
      <c r="G45" s="178"/>
      <c r="H45" s="181"/>
      <c r="I45" s="54">
        <v>0</v>
      </c>
      <c r="J45" s="54">
        <v>0.5</v>
      </c>
      <c r="K45" s="54">
        <v>1</v>
      </c>
      <c r="L45" s="48"/>
      <c r="M45" s="52"/>
      <c r="N45" s="53"/>
      <c r="O45" s="53"/>
      <c r="P45" s="51"/>
      <c r="Q45" s="194">
        <f>+M45*E45+N45*F45+O45*G45</f>
        <v>0</v>
      </c>
    </row>
    <row r="46" spans="2:17" ht="30" customHeight="1" x14ac:dyDescent="0.25">
      <c r="B46" s="103" t="s">
        <v>100</v>
      </c>
      <c r="C46" s="107" t="s">
        <v>42</v>
      </c>
      <c r="D46" s="17" t="s">
        <v>224</v>
      </c>
      <c r="E46" s="177"/>
      <c r="F46" s="178"/>
      <c r="G46" s="178"/>
      <c r="H46" s="181"/>
      <c r="I46" s="54">
        <v>0.5</v>
      </c>
      <c r="J46" s="54">
        <v>0.5</v>
      </c>
      <c r="K46" s="54">
        <v>1</v>
      </c>
      <c r="L46" s="48"/>
      <c r="M46" s="52"/>
      <c r="N46" s="53"/>
      <c r="O46" s="53"/>
      <c r="P46" s="51"/>
      <c r="Q46" s="194">
        <f>+M46*E46+N46*F46+O46*G46</f>
        <v>0</v>
      </c>
    </row>
    <row r="47" spans="2:17" ht="30" customHeight="1" x14ac:dyDescent="0.25">
      <c r="B47" s="103" t="s">
        <v>101</v>
      </c>
      <c r="C47" s="107" t="s">
        <v>43</v>
      </c>
      <c r="D47" s="17" t="s">
        <v>225</v>
      </c>
      <c r="E47" s="177"/>
      <c r="F47" s="178"/>
      <c r="G47" s="178"/>
      <c r="H47" s="181"/>
      <c r="I47" s="54">
        <v>1</v>
      </c>
      <c r="J47" s="54">
        <v>1</v>
      </c>
      <c r="K47" s="54">
        <v>1</v>
      </c>
      <c r="L47" s="48"/>
      <c r="M47" s="52"/>
      <c r="N47" s="53"/>
      <c r="O47" s="53"/>
      <c r="P47" s="51"/>
      <c r="Q47" s="194">
        <f>+M47*E47+N47*F47+O47*G47</f>
        <v>0</v>
      </c>
    </row>
    <row r="48" spans="2:17" ht="30" customHeight="1" x14ac:dyDescent="0.25">
      <c r="B48" s="103" t="s">
        <v>102</v>
      </c>
      <c r="C48" s="107" t="s">
        <v>44</v>
      </c>
      <c r="D48" s="17" t="s">
        <v>220</v>
      </c>
      <c r="E48" s="177"/>
      <c r="F48" s="178"/>
      <c r="G48" s="178"/>
      <c r="H48" s="181"/>
      <c r="I48" s="47"/>
      <c r="J48" s="47"/>
      <c r="K48" s="47"/>
      <c r="L48" s="48"/>
      <c r="M48" s="49"/>
      <c r="N48" s="50"/>
      <c r="O48" s="50"/>
      <c r="P48" s="51"/>
      <c r="Q48" s="194">
        <f>+Q49+Q50+Q51</f>
        <v>0</v>
      </c>
    </row>
    <row r="49" spans="2:17" ht="30" customHeight="1" x14ac:dyDescent="0.25">
      <c r="B49" s="103" t="s">
        <v>103</v>
      </c>
      <c r="C49" s="107" t="s">
        <v>45</v>
      </c>
      <c r="D49" s="17" t="s">
        <v>214</v>
      </c>
      <c r="E49" s="177"/>
      <c r="F49" s="178"/>
      <c r="G49" s="178"/>
      <c r="H49" s="181"/>
      <c r="I49" s="54">
        <v>0.05</v>
      </c>
      <c r="J49" s="54">
        <v>0.5</v>
      </c>
      <c r="K49" s="54">
        <v>1</v>
      </c>
      <c r="L49" s="48"/>
      <c r="M49" s="52"/>
      <c r="N49" s="53"/>
      <c r="O49" s="53"/>
      <c r="P49" s="51"/>
      <c r="Q49" s="194">
        <f>+M49*E49+N49*F49+O49*G49</f>
        <v>0</v>
      </c>
    </row>
    <row r="50" spans="2:17" ht="30" customHeight="1" x14ac:dyDescent="0.25">
      <c r="B50" s="103" t="s">
        <v>104</v>
      </c>
      <c r="C50" s="107" t="s">
        <v>46</v>
      </c>
      <c r="D50" s="17" t="s">
        <v>224</v>
      </c>
      <c r="E50" s="177"/>
      <c r="F50" s="178"/>
      <c r="G50" s="178"/>
      <c r="H50" s="181"/>
      <c r="I50" s="54">
        <v>0.5</v>
      </c>
      <c r="J50" s="54">
        <v>0.5</v>
      </c>
      <c r="K50" s="54">
        <v>1</v>
      </c>
      <c r="L50" s="48"/>
      <c r="M50" s="52"/>
      <c r="N50" s="53"/>
      <c r="O50" s="53"/>
      <c r="P50" s="51"/>
      <c r="Q50" s="194">
        <f>+M50*E50+N50*F50+O50*G50</f>
        <v>0</v>
      </c>
    </row>
    <row r="51" spans="2:17" ht="30" customHeight="1" x14ac:dyDescent="0.25">
      <c r="B51" s="103" t="s">
        <v>105</v>
      </c>
      <c r="C51" s="107" t="s">
        <v>47</v>
      </c>
      <c r="D51" s="17" t="s">
        <v>225</v>
      </c>
      <c r="E51" s="177"/>
      <c r="F51" s="178"/>
      <c r="G51" s="178"/>
      <c r="H51" s="181"/>
      <c r="I51" s="54">
        <v>1</v>
      </c>
      <c r="J51" s="54">
        <v>1</v>
      </c>
      <c r="K51" s="54">
        <v>1</v>
      </c>
      <c r="L51" s="48"/>
      <c r="M51" s="52"/>
      <c r="N51" s="53"/>
      <c r="O51" s="53"/>
      <c r="P51" s="51"/>
      <c r="Q51" s="194">
        <f>+M51*E51+N51*F51+O51*G51</f>
        <v>0</v>
      </c>
    </row>
    <row r="52" spans="2:17" ht="30" customHeight="1" x14ac:dyDescent="0.25">
      <c r="B52" s="103" t="s">
        <v>106</v>
      </c>
      <c r="C52" s="107" t="s">
        <v>48</v>
      </c>
      <c r="D52" s="59" t="s">
        <v>221</v>
      </c>
      <c r="E52" s="177"/>
      <c r="F52" s="178"/>
      <c r="G52" s="178"/>
      <c r="H52" s="181"/>
      <c r="I52" s="54">
        <v>0.1</v>
      </c>
      <c r="J52" s="54">
        <v>0.5</v>
      </c>
      <c r="K52" s="54">
        <v>1</v>
      </c>
      <c r="L52" s="48"/>
      <c r="M52" s="52"/>
      <c r="N52" s="53"/>
      <c r="O52" s="53"/>
      <c r="P52" s="51"/>
      <c r="Q52" s="194">
        <f>+M52*E52+N52*F52+O52*G52</f>
        <v>0</v>
      </c>
    </row>
    <row r="53" spans="2:17" ht="30" customHeight="1" x14ac:dyDescent="0.25">
      <c r="B53" s="103" t="s">
        <v>107</v>
      </c>
      <c r="C53" s="107" t="s">
        <v>49</v>
      </c>
      <c r="D53" s="59" t="s">
        <v>222</v>
      </c>
      <c r="E53" s="176"/>
      <c r="F53" s="176"/>
      <c r="G53" s="176"/>
      <c r="H53" s="179"/>
      <c r="I53" s="47"/>
      <c r="J53" s="47"/>
      <c r="K53" s="47"/>
      <c r="L53" s="48"/>
      <c r="M53" s="49"/>
      <c r="N53" s="50"/>
      <c r="O53" s="50"/>
      <c r="P53" s="51"/>
      <c r="Q53" s="194">
        <f>+Q54+Q55+Q56</f>
        <v>0</v>
      </c>
    </row>
    <row r="54" spans="2:17" ht="30" customHeight="1" x14ac:dyDescent="0.25">
      <c r="B54" s="103" t="s">
        <v>108</v>
      </c>
      <c r="C54" s="107" t="s">
        <v>300</v>
      </c>
      <c r="D54" s="17" t="s">
        <v>214</v>
      </c>
      <c r="E54" s="177"/>
      <c r="F54" s="178"/>
      <c r="G54" s="178"/>
      <c r="H54" s="181"/>
      <c r="I54" s="54">
        <v>0.5</v>
      </c>
      <c r="J54" s="54">
        <v>0.5</v>
      </c>
      <c r="K54" s="54">
        <v>0.65</v>
      </c>
      <c r="L54" s="48"/>
      <c r="M54" s="52"/>
      <c r="N54" s="53"/>
      <c r="O54" s="53"/>
      <c r="P54" s="51"/>
      <c r="Q54" s="194">
        <f>+M54*E54+N54*F54+O54*G54</f>
        <v>0</v>
      </c>
    </row>
    <row r="55" spans="2:17" ht="30" customHeight="1" x14ac:dyDescent="0.25">
      <c r="B55" s="103" t="s">
        <v>109</v>
      </c>
      <c r="C55" s="107" t="s">
        <v>301</v>
      </c>
      <c r="D55" s="17" t="s">
        <v>224</v>
      </c>
      <c r="E55" s="177"/>
      <c r="F55" s="178"/>
      <c r="G55" s="178"/>
      <c r="H55" s="181"/>
      <c r="I55" s="54">
        <v>0.5</v>
      </c>
      <c r="J55" s="54">
        <v>0.5</v>
      </c>
      <c r="K55" s="54">
        <v>0.65</v>
      </c>
      <c r="L55" s="48"/>
      <c r="M55" s="52"/>
      <c r="N55" s="53"/>
      <c r="O55" s="53"/>
      <c r="P55" s="51"/>
      <c r="Q55" s="194">
        <f>+M55*E55+N55*F55+O55*G55</f>
        <v>0</v>
      </c>
    </row>
    <row r="56" spans="2:17" ht="30" customHeight="1" x14ac:dyDescent="0.25">
      <c r="B56" s="103" t="s">
        <v>110</v>
      </c>
      <c r="C56" s="107" t="s">
        <v>302</v>
      </c>
      <c r="D56" s="17" t="s">
        <v>225</v>
      </c>
      <c r="E56" s="177"/>
      <c r="F56" s="178"/>
      <c r="G56" s="178"/>
      <c r="H56" s="181"/>
      <c r="I56" s="54">
        <v>1</v>
      </c>
      <c r="J56" s="54">
        <v>1</v>
      </c>
      <c r="K56" s="54">
        <v>1</v>
      </c>
      <c r="L56" s="48"/>
      <c r="M56" s="52"/>
      <c r="N56" s="53"/>
      <c r="O56" s="53"/>
      <c r="P56" s="51"/>
      <c r="Q56" s="194">
        <f>+M56*E56+N56*F56+O56*G56</f>
        <v>0</v>
      </c>
    </row>
    <row r="57" spans="2:17" ht="30" customHeight="1" x14ac:dyDescent="0.25">
      <c r="B57" s="103" t="s">
        <v>111</v>
      </c>
      <c r="C57" s="107" t="s">
        <v>50</v>
      </c>
      <c r="D57" s="59" t="s">
        <v>226</v>
      </c>
      <c r="E57" s="176"/>
      <c r="F57" s="176"/>
      <c r="G57" s="176"/>
      <c r="H57" s="179"/>
      <c r="I57" s="47"/>
      <c r="J57" s="47"/>
      <c r="K57" s="47"/>
      <c r="L57" s="48"/>
      <c r="M57" s="49"/>
      <c r="N57" s="50"/>
      <c r="O57" s="50"/>
      <c r="P57" s="51"/>
      <c r="Q57" s="194">
        <f>+Q59+Q60</f>
        <v>0</v>
      </c>
    </row>
    <row r="58" spans="2:17" ht="30" customHeight="1" x14ac:dyDescent="0.25">
      <c r="B58" s="103" t="s">
        <v>112</v>
      </c>
      <c r="C58" s="107" t="s">
        <v>162</v>
      </c>
      <c r="D58" s="134" t="s">
        <v>223</v>
      </c>
      <c r="E58" s="185"/>
      <c r="F58" s="176"/>
      <c r="G58" s="176"/>
      <c r="H58" s="179"/>
      <c r="I58" s="47"/>
      <c r="J58" s="47"/>
      <c r="K58" s="47"/>
      <c r="L58" s="48"/>
      <c r="M58" s="49"/>
      <c r="N58" s="49"/>
      <c r="O58" s="49"/>
      <c r="P58" s="51"/>
      <c r="Q58" s="194">
        <f>+M58*E58+N58*F58+O58*G58</f>
        <v>0</v>
      </c>
    </row>
    <row r="59" spans="2:17" ht="30" customHeight="1" x14ac:dyDescent="0.25">
      <c r="B59" s="103" t="s">
        <v>113</v>
      </c>
      <c r="C59" s="107" t="s">
        <v>51</v>
      </c>
      <c r="D59" s="17" t="s">
        <v>216</v>
      </c>
      <c r="E59" s="177"/>
      <c r="F59" s="178"/>
      <c r="G59" s="178"/>
      <c r="H59" s="181"/>
      <c r="I59" s="54">
        <v>0.5</v>
      </c>
      <c r="J59" s="54">
        <v>0.5</v>
      </c>
      <c r="K59" s="54">
        <v>0.85</v>
      </c>
      <c r="L59" s="48"/>
      <c r="M59" s="52"/>
      <c r="N59" s="53"/>
      <c r="O59" s="53"/>
      <c r="P59" s="51"/>
      <c r="Q59" s="194">
        <f>+M59*E59+N59*F59+O59*G59</f>
        <v>0</v>
      </c>
    </row>
    <row r="60" spans="2:17" ht="30" customHeight="1" x14ac:dyDescent="0.25">
      <c r="B60" s="103" t="s">
        <v>114</v>
      </c>
      <c r="C60" s="107" t="s">
        <v>52</v>
      </c>
      <c r="D60" s="17" t="s">
        <v>225</v>
      </c>
      <c r="E60" s="177"/>
      <c r="F60" s="178"/>
      <c r="G60" s="178"/>
      <c r="H60" s="181"/>
      <c r="I60" s="54">
        <v>1</v>
      </c>
      <c r="J60" s="54">
        <v>1</v>
      </c>
      <c r="K60" s="54">
        <v>1</v>
      </c>
      <c r="L60" s="48"/>
      <c r="M60" s="52"/>
      <c r="N60" s="53"/>
      <c r="O60" s="53"/>
      <c r="P60" s="51"/>
      <c r="Q60" s="194">
        <f>+M60*E60+N60*F60+O60*G60</f>
        <v>0</v>
      </c>
    </row>
    <row r="61" spans="2:17" ht="30" customHeight="1" x14ac:dyDescent="0.25">
      <c r="B61" s="103" t="s">
        <v>115</v>
      </c>
      <c r="C61" s="107" t="s">
        <v>53</v>
      </c>
      <c r="D61" s="26" t="s">
        <v>227</v>
      </c>
      <c r="E61" s="177"/>
      <c r="F61" s="178"/>
      <c r="G61" s="178"/>
      <c r="H61" s="181"/>
      <c r="I61" s="60">
        <v>0.1</v>
      </c>
      <c r="J61" s="60">
        <v>0.5</v>
      </c>
      <c r="K61" s="60">
        <v>0.85</v>
      </c>
      <c r="L61" s="61"/>
      <c r="M61" s="52"/>
      <c r="N61" s="53"/>
      <c r="O61" s="53"/>
      <c r="P61" s="51"/>
      <c r="Q61" s="194">
        <f>+M61*E61+N61*F61+O61*G61</f>
        <v>0</v>
      </c>
    </row>
    <row r="62" spans="2:17" ht="30" customHeight="1" x14ac:dyDescent="0.25">
      <c r="B62" s="103" t="s">
        <v>116</v>
      </c>
      <c r="C62" s="242" t="s">
        <v>54</v>
      </c>
      <c r="D62" s="135" t="s">
        <v>228</v>
      </c>
      <c r="E62" s="177"/>
      <c r="F62" s="178"/>
      <c r="G62" s="178"/>
      <c r="H62" s="181"/>
      <c r="I62" s="47"/>
      <c r="J62" s="47"/>
      <c r="K62" s="47"/>
      <c r="L62" s="48"/>
      <c r="M62" s="52"/>
      <c r="N62" s="53"/>
      <c r="O62" s="53"/>
      <c r="P62" s="51"/>
      <c r="Q62" s="194">
        <f t="shared" ref="Q62" si="0">+M62*E62+N62*F62+O62*G62</f>
        <v>0</v>
      </c>
    </row>
    <row r="63" spans="2:17" ht="30" customHeight="1" x14ac:dyDescent="0.25">
      <c r="B63" s="103" t="s">
        <v>117</v>
      </c>
      <c r="C63" s="242" t="s">
        <v>55</v>
      </c>
      <c r="D63" s="136" t="s">
        <v>211</v>
      </c>
      <c r="E63" s="176"/>
      <c r="F63" s="178"/>
      <c r="G63" s="178"/>
      <c r="H63" s="179"/>
      <c r="I63" s="47"/>
      <c r="J63" s="47"/>
      <c r="K63" s="47"/>
      <c r="L63" s="48"/>
      <c r="M63" s="52"/>
      <c r="N63" s="53"/>
      <c r="O63" s="53"/>
      <c r="P63" s="51"/>
      <c r="Q63" s="194">
        <f>+Q64+Q65+Q66</f>
        <v>0</v>
      </c>
    </row>
    <row r="64" spans="2:17" ht="30" customHeight="1" x14ac:dyDescent="0.25">
      <c r="B64" s="103" t="s">
        <v>118</v>
      </c>
      <c r="C64" s="107" t="s">
        <v>303</v>
      </c>
      <c r="D64" s="59" t="s">
        <v>229</v>
      </c>
      <c r="E64" s="177"/>
      <c r="F64" s="181"/>
      <c r="G64" s="181"/>
      <c r="H64" s="181"/>
      <c r="I64" s="54">
        <v>0.05</v>
      </c>
      <c r="J64" s="50"/>
      <c r="K64" s="50"/>
      <c r="L64" s="49"/>
      <c r="M64" s="52"/>
      <c r="N64" s="50"/>
      <c r="O64" s="50"/>
      <c r="P64" s="51"/>
      <c r="Q64" s="194">
        <f>+M64*E64</f>
        <v>0</v>
      </c>
    </row>
    <row r="65" spans="2:17" ht="30" customHeight="1" x14ac:dyDescent="0.25">
      <c r="B65" s="103" t="s">
        <v>119</v>
      </c>
      <c r="C65" s="107" t="s">
        <v>304</v>
      </c>
      <c r="D65" s="59" t="s">
        <v>230</v>
      </c>
      <c r="E65" s="177"/>
      <c r="F65" s="181"/>
      <c r="G65" s="181"/>
      <c r="H65" s="181"/>
      <c r="I65" s="54">
        <v>1</v>
      </c>
      <c r="J65" s="50"/>
      <c r="K65" s="50"/>
      <c r="L65" s="49"/>
      <c r="M65" s="52"/>
      <c r="N65" s="50"/>
      <c r="O65" s="50"/>
      <c r="P65" s="51"/>
      <c r="Q65" s="194">
        <f>+M65*E65</f>
        <v>0</v>
      </c>
    </row>
    <row r="66" spans="2:17" ht="30" customHeight="1" x14ac:dyDescent="0.25">
      <c r="B66" s="103" t="s">
        <v>120</v>
      </c>
      <c r="C66" s="107" t="s">
        <v>305</v>
      </c>
      <c r="D66" s="59" t="s">
        <v>231</v>
      </c>
      <c r="E66" s="177"/>
      <c r="F66" s="178"/>
      <c r="G66" s="178"/>
      <c r="H66" s="178"/>
      <c r="I66" s="54">
        <v>0.85</v>
      </c>
      <c r="J66" s="54">
        <v>0.85</v>
      </c>
      <c r="K66" s="54">
        <v>0.85</v>
      </c>
      <c r="L66" s="54">
        <v>0.85</v>
      </c>
      <c r="M66" s="52"/>
      <c r="N66" s="53"/>
      <c r="O66" s="53"/>
      <c r="P66" s="55"/>
      <c r="Q66" s="194">
        <f>+E66*M66+F66*N66+G66*O66+H66*P66</f>
        <v>0</v>
      </c>
    </row>
    <row r="67" spans="2:17" ht="30" customHeight="1" x14ac:dyDescent="0.25">
      <c r="B67" s="103" t="s">
        <v>121</v>
      </c>
      <c r="C67" s="242" t="s">
        <v>56</v>
      </c>
      <c r="D67" s="133" t="s">
        <v>232</v>
      </c>
      <c r="E67" s="177"/>
      <c r="F67" s="178"/>
      <c r="G67" s="178"/>
      <c r="H67" s="178"/>
      <c r="I67" s="54">
        <v>0.85</v>
      </c>
      <c r="J67" s="54">
        <v>0.85</v>
      </c>
      <c r="K67" s="54">
        <v>0.85</v>
      </c>
      <c r="L67" s="54">
        <v>0.85</v>
      </c>
      <c r="M67" s="52"/>
      <c r="N67" s="53"/>
      <c r="O67" s="53"/>
      <c r="P67" s="55"/>
      <c r="Q67" s="194">
        <f>+E67*M67+F67*N67+G67*O67+H67*P67</f>
        <v>0</v>
      </c>
    </row>
    <row r="68" spans="2:17" ht="30" customHeight="1" x14ac:dyDescent="0.25">
      <c r="B68" s="103" t="s">
        <v>122</v>
      </c>
      <c r="C68" s="242" t="s">
        <v>57</v>
      </c>
      <c r="D68" s="137" t="s">
        <v>233</v>
      </c>
      <c r="E68" s="176"/>
      <c r="F68" s="176"/>
      <c r="G68" s="176"/>
      <c r="H68" s="179"/>
      <c r="I68" s="47"/>
      <c r="J68" s="47"/>
      <c r="K68" s="47"/>
      <c r="L68" s="48"/>
      <c r="M68" s="49"/>
      <c r="N68" s="50"/>
      <c r="O68" s="50"/>
      <c r="P68" s="51"/>
      <c r="Q68" s="194">
        <f>+Q69+Q72+Q73+Q74</f>
        <v>0</v>
      </c>
    </row>
    <row r="69" spans="2:17" ht="30" customHeight="1" x14ac:dyDescent="0.25">
      <c r="B69" s="103" t="s">
        <v>163</v>
      </c>
      <c r="C69" s="107" t="s">
        <v>306</v>
      </c>
      <c r="D69" s="14" t="s">
        <v>234</v>
      </c>
      <c r="E69" s="180"/>
      <c r="F69" s="181"/>
      <c r="G69" s="178"/>
      <c r="H69" s="181"/>
      <c r="I69" s="47"/>
      <c r="J69" s="47"/>
      <c r="K69" s="47"/>
      <c r="L69" s="48"/>
      <c r="M69" s="49"/>
      <c r="N69" s="50"/>
      <c r="O69" s="53"/>
      <c r="P69" s="51"/>
      <c r="Q69" s="194">
        <f>+Q70+Q71</f>
        <v>0</v>
      </c>
    </row>
    <row r="70" spans="2:17" ht="30" customHeight="1" x14ac:dyDescent="0.25">
      <c r="B70" s="103" t="s">
        <v>164</v>
      </c>
      <c r="C70" s="107" t="s">
        <v>307</v>
      </c>
      <c r="D70" s="17" t="s">
        <v>216</v>
      </c>
      <c r="E70" s="180"/>
      <c r="F70" s="181"/>
      <c r="G70" s="178"/>
      <c r="H70" s="181"/>
      <c r="I70" s="47"/>
      <c r="J70" s="47"/>
      <c r="K70" s="54">
        <v>0.85</v>
      </c>
      <c r="L70" s="48"/>
      <c r="M70" s="49"/>
      <c r="N70" s="50"/>
      <c r="O70" s="53"/>
      <c r="P70" s="51"/>
      <c r="Q70" s="194">
        <f>+O70*G70</f>
        <v>0</v>
      </c>
    </row>
    <row r="71" spans="2:17" ht="30" customHeight="1" x14ac:dyDescent="0.25">
      <c r="B71" s="103" t="s">
        <v>123</v>
      </c>
      <c r="C71" s="107" t="s">
        <v>308</v>
      </c>
      <c r="D71" s="17" t="s">
        <v>225</v>
      </c>
      <c r="E71" s="180"/>
      <c r="F71" s="181"/>
      <c r="G71" s="178"/>
      <c r="H71" s="181"/>
      <c r="I71" s="47"/>
      <c r="J71" s="47"/>
      <c r="K71" s="54">
        <v>1</v>
      </c>
      <c r="L71" s="48"/>
      <c r="M71" s="49"/>
      <c r="N71" s="50"/>
      <c r="O71" s="53"/>
      <c r="P71" s="51"/>
      <c r="Q71" s="194">
        <f>+O71*G71</f>
        <v>0</v>
      </c>
    </row>
    <row r="72" spans="2:17" ht="30" customHeight="1" x14ac:dyDescent="0.25">
      <c r="B72" s="103" t="s">
        <v>124</v>
      </c>
      <c r="C72" s="107" t="s">
        <v>309</v>
      </c>
      <c r="D72" s="59" t="s">
        <v>235</v>
      </c>
      <c r="E72" s="177"/>
      <c r="F72" s="181"/>
      <c r="G72" s="181"/>
      <c r="H72" s="181"/>
      <c r="I72" s="54">
        <v>0</v>
      </c>
      <c r="J72" s="62"/>
      <c r="K72" s="62"/>
      <c r="L72" s="63"/>
      <c r="M72" s="52"/>
      <c r="N72" s="50"/>
      <c r="O72" s="50"/>
      <c r="P72" s="51"/>
      <c r="Q72" s="194">
        <f>+M72*E72</f>
        <v>0</v>
      </c>
    </row>
    <row r="73" spans="2:17" ht="30" customHeight="1" x14ac:dyDescent="0.25">
      <c r="B73" s="103" t="s">
        <v>125</v>
      </c>
      <c r="C73" s="107" t="s">
        <v>310</v>
      </c>
      <c r="D73" s="59" t="s">
        <v>236</v>
      </c>
      <c r="E73" s="177"/>
      <c r="F73" s="186"/>
      <c r="G73" s="186"/>
      <c r="H73" s="181"/>
      <c r="I73" s="54">
        <v>1</v>
      </c>
      <c r="J73" s="54">
        <v>1</v>
      </c>
      <c r="K73" s="54">
        <v>1</v>
      </c>
      <c r="L73" s="63"/>
      <c r="M73" s="52"/>
      <c r="N73" s="139"/>
      <c r="O73" s="139"/>
      <c r="P73" s="51"/>
      <c r="Q73" s="194">
        <f>+E73*M73+F73*N73+G73*O73</f>
        <v>0</v>
      </c>
    </row>
    <row r="74" spans="2:17" ht="30" customHeight="1" x14ac:dyDescent="0.25">
      <c r="B74" s="103" t="s">
        <v>126</v>
      </c>
      <c r="C74" s="107" t="s">
        <v>311</v>
      </c>
      <c r="D74" s="26" t="s">
        <v>237</v>
      </c>
      <c r="E74" s="177"/>
      <c r="F74" s="178"/>
      <c r="G74" s="178"/>
      <c r="H74" s="181"/>
      <c r="I74" s="54">
        <v>0.5</v>
      </c>
      <c r="J74" s="54">
        <v>0.5</v>
      </c>
      <c r="K74" s="54">
        <v>1</v>
      </c>
      <c r="L74" s="48"/>
      <c r="M74" s="52"/>
      <c r="N74" s="53"/>
      <c r="O74" s="53"/>
      <c r="P74" s="51"/>
      <c r="Q74" s="194">
        <f>+E74*M74+F74*N74+G74*O74</f>
        <v>0</v>
      </c>
    </row>
    <row r="75" spans="2:17" ht="30" customHeight="1" x14ac:dyDescent="0.25">
      <c r="B75" s="103" t="s">
        <v>127</v>
      </c>
      <c r="C75" s="242" t="s">
        <v>58</v>
      </c>
      <c r="D75" s="137" t="s">
        <v>212</v>
      </c>
      <c r="E75" s="176"/>
      <c r="F75" s="176"/>
      <c r="G75" s="176"/>
      <c r="H75" s="179"/>
      <c r="I75" s="47"/>
      <c r="J75" s="47"/>
      <c r="K75" s="47"/>
      <c r="L75" s="48"/>
      <c r="M75" s="49"/>
      <c r="N75" s="50"/>
      <c r="O75" s="50"/>
      <c r="P75" s="51"/>
      <c r="Q75" s="194">
        <f>+Q76+Q77+Q78+Q79</f>
        <v>0</v>
      </c>
    </row>
    <row r="76" spans="2:17" ht="30" customHeight="1" x14ac:dyDescent="0.25">
      <c r="B76" s="103" t="s">
        <v>128</v>
      </c>
      <c r="C76" s="107" t="s">
        <v>59</v>
      </c>
      <c r="D76" s="64" t="s">
        <v>238</v>
      </c>
      <c r="E76" s="177"/>
      <c r="F76" s="178"/>
      <c r="G76" s="178"/>
      <c r="H76" s="181"/>
      <c r="I76" s="47"/>
      <c r="J76" s="47"/>
      <c r="K76" s="47"/>
      <c r="L76" s="48"/>
      <c r="M76" s="52"/>
      <c r="N76" s="53"/>
      <c r="O76" s="53"/>
      <c r="P76" s="51"/>
      <c r="Q76" s="194">
        <f>+E76*M76+F76*N76+G76*O76</f>
        <v>0</v>
      </c>
    </row>
    <row r="77" spans="2:17" ht="30" customHeight="1" x14ac:dyDescent="0.25">
      <c r="B77" s="103" t="s">
        <v>129</v>
      </c>
      <c r="C77" s="107" t="s">
        <v>60</v>
      </c>
      <c r="D77" s="59" t="s">
        <v>239</v>
      </c>
      <c r="E77" s="177"/>
      <c r="F77" s="178"/>
      <c r="G77" s="178"/>
      <c r="H77" s="181"/>
      <c r="I77" s="54">
        <v>0.05</v>
      </c>
      <c r="J77" s="54">
        <v>0.05</v>
      </c>
      <c r="K77" s="54">
        <v>0.05</v>
      </c>
      <c r="L77" s="48"/>
      <c r="M77" s="52"/>
      <c r="N77" s="53"/>
      <c r="O77" s="53"/>
      <c r="P77" s="51"/>
      <c r="Q77" s="194">
        <f>+E77*M77+F77*N77+G77*O77</f>
        <v>0</v>
      </c>
    </row>
    <row r="78" spans="2:17" ht="30" customHeight="1" x14ac:dyDescent="0.25">
      <c r="B78" s="103" t="s">
        <v>130</v>
      </c>
      <c r="C78" s="107" t="s">
        <v>61</v>
      </c>
      <c r="D78" s="65" t="s">
        <v>240</v>
      </c>
      <c r="E78" s="187"/>
      <c r="F78" s="188"/>
      <c r="G78" s="188"/>
      <c r="H78" s="189"/>
      <c r="I78" s="68">
        <v>0.05</v>
      </c>
      <c r="J78" s="69">
        <v>7.4999999999999997E-2</v>
      </c>
      <c r="K78" s="68">
        <v>0.1</v>
      </c>
      <c r="L78" s="70"/>
      <c r="M78" s="66"/>
      <c r="N78" s="67"/>
      <c r="O78" s="67"/>
      <c r="P78" s="71"/>
      <c r="Q78" s="194">
        <f>+E78*M78+F78*N78+G78*O78</f>
        <v>0</v>
      </c>
    </row>
    <row r="79" spans="2:17" ht="30" customHeight="1" x14ac:dyDescent="0.25">
      <c r="B79" s="103" t="s">
        <v>131</v>
      </c>
      <c r="C79" s="107" t="s">
        <v>166</v>
      </c>
      <c r="D79" s="59" t="s">
        <v>241</v>
      </c>
      <c r="E79" s="190"/>
      <c r="F79" s="191"/>
      <c r="G79" s="191"/>
      <c r="H79" s="192"/>
      <c r="I79" s="207">
        <v>1</v>
      </c>
      <c r="J79" s="208">
        <v>1</v>
      </c>
      <c r="K79" s="207">
        <v>1</v>
      </c>
      <c r="L79" s="74"/>
      <c r="M79" s="72"/>
      <c r="N79" s="73"/>
      <c r="O79" s="73"/>
      <c r="P79" s="75"/>
      <c r="Q79" s="195">
        <f>+E79*M79+F79*N79+G79*O79</f>
        <v>0</v>
      </c>
    </row>
  </sheetData>
  <mergeCells count="13">
    <mergeCell ref="B1:E1"/>
    <mergeCell ref="Q6:Q8"/>
    <mergeCell ref="B2:Q2"/>
    <mergeCell ref="M7:O7"/>
    <mergeCell ref="P7:P8"/>
    <mergeCell ref="B6:D8"/>
    <mergeCell ref="E6:H6"/>
    <mergeCell ref="I6:L6"/>
    <mergeCell ref="M6:P6"/>
    <mergeCell ref="E7:G7"/>
    <mergeCell ref="H7:H8"/>
    <mergeCell ref="I7:K7"/>
    <mergeCell ref="L7:L8"/>
  </mergeCells>
  <pageMargins left="0" right="0" top="0" bottom="0" header="0" footer="0"/>
  <pageSetup paperSize="9" scale="27" fitToHeight="4" orientation="landscape" cellComments="asDisplayed" r:id="rId1"/>
  <headerFooter>
    <oddFooter>&amp;C&amp;P</oddFooter>
  </headerFooter>
  <rowBreaks count="1" manualBreakCount="1">
    <brk id="74" max="16" man="1"/>
  </rowBreaks>
  <colBreaks count="1" manualBreakCount="1">
    <brk id="12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9"/>
  <sheetViews>
    <sheetView showGridLines="0" tabSelected="1" topLeftCell="E4" zoomScaleNormal="100" zoomScalePageLayoutView="60" workbookViewId="0">
      <selection activeCell="M20" sqref="M20"/>
    </sheetView>
  </sheetViews>
  <sheetFormatPr defaultColWidth="11.42578125" defaultRowHeight="14.25" x14ac:dyDescent="0.25"/>
  <cols>
    <col min="1" max="1" width="2.42578125" style="4" customWidth="1"/>
    <col min="2" max="2" width="11.140625" style="10" customWidth="1"/>
    <col min="3" max="3" width="8.7109375" style="11" customWidth="1"/>
    <col min="4" max="4" width="86.28515625" style="4" customWidth="1"/>
    <col min="5" max="14" width="20.7109375" style="4" customWidth="1"/>
    <col min="15" max="16384" width="11.42578125" style="4"/>
  </cols>
  <sheetData>
    <row r="1" spans="1:14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9.25" customHeight="1" thickBot="1" x14ac:dyDescent="0.3">
      <c r="A2" s="1"/>
      <c r="B2" s="261" t="s">
        <v>245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</row>
    <row r="3" spans="1:14" ht="15" customHeight="1" x14ac:dyDescent="0.25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 x14ac:dyDescent="0.25">
      <c r="A4" s="1"/>
      <c r="B4" s="19"/>
      <c r="C4" s="19"/>
      <c r="D4" s="234" t="s">
        <v>167</v>
      </c>
      <c r="E4" s="6"/>
      <c r="F4" s="25"/>
      <c r="G4" s="25"/>
      <c r="H4" s="25"/>
      <c r="I4" s="25"/>
      <c r="J4" s="19"/>
      <c r="K4" s="19"/>
      <c r="L4" s="19"/>
      <c r="M4" s="19"/>
    </row>
    <row r="5" spans="1:14" ht="15" customHeight="1" thickBot="1" x14ac:dyDescent="0.3">
      <c r="A5" s="1"/>
      <c r="B5" s="19"/>
      <c r="C5" s="19"/>
      <c r="D5" s="5"/>
      <c r="E5" s="19"/>
      <c r="F5" s="19"/>
      <c r="G5" s="19"/>
      <c r="H5" s="19"/>
      <c r="I5" s="19"/>
      <c r="J5" s="264"/>
      <c r="K5" s="264"/>
      <c r="L5" s="264"/>
      <c r="M5" s="264"/>
    </row>
    <row r="6" spans="1:14" s="8" customFormat="1" ht="60.75" customHeight="1" x14ac:dyDescent="0.25">
      <c r="A6" s="7"/>
      <c r="B6" s="265" t="s">
        <v>171</v>
      </c>
      <c r="C6" s="268" t="s">
        <v>181</v>
      </c>
      <c r="D6" s="271" t="s">
        <v>172</v>
      </c>
      <c r="E6" s="274" t="s">
        <v>199</v>
      </c>
      <c r="F6" s="275"/>
      <c r="G6" s="276"/>
      <c r="H6" s="274" t="s">
        <v>242</v>
      </c>
      <c r="I6" s="275"/>
      <c r="J6" s="276"/>
      <c r="K6" s="274" t="s">
        <v>243</v>
      </c>
      <c r="L6" s="275"/>
      <c r="M6" s="276"/>
      <c r="N6" s="219" t="s">
        <v>244</v>
      </c>
    </row>
    <row r="7" spans="1:14" s="8" customFormat="1" ht="51.75" customHeight="1" x14ac:dyDescent="0.25">
      <c r="A7" s="7"/>
      <c r="B7" s="266"/>
      <c r="C7" s="269"/>
      <c r="D7" s="272"/>
      <c r="E7" s="221" t="s">
        <v>170</v>
      </c>
      <c r="F7" s="221" t="s">
        <v>202</v>
      </c>
      <c r="G7" s="221" t="s">
        <v>169</v>
      </c>
      <c r="H7" s="221" t="s">
        <v>170</v>
      </c>
      <c r="I7" s="221" t="s">
        <v>202</v>
      </c>
      <c r="J7" s="221" t="s">
        <v>169</v>
      </c>
      <c r="K7" s="221" t="s">
        <v>170</v>
      </c>
      <c r="L7" s="221" t="s">
        <v>202</v>
      </c>
      <c r="M7" s="221" t="s">
        <v>169</v>
      </c>
      <c r="N7" s="222" t="s">
        <v>173</v>
      </c>
    </row>
    <row r="8" spans="1:14" s="8" customFormat="1" ht="30.75" customHeight="1" x14ac:dyDescent="0.25">
      <c r="A8" s="7"/>
      <c r="B8" s="267"/>
      <c r="C8" s="270"/>
      <c r="D8" s="273"/>
      <c r="E8" s="76" t="s">
        <v>64</v>
      </c>
      <c r="F8" s="76" t="s">
        <v>65</v>
      </c>
      <c r="G8" s="76" t="s">
        <v>66</v>
      </c>
      <c r="H8" s="76" t="s">
        <v>67</v>
      </c>
      <c r="I8" s="76" t="s">
        <v>68</v>
      </c>
      <c r="J8" s="76" t="s">
        <v>69</v>
      </c>
      <c r="K8" s="76" t="s">
        <v>70</v>
      </c>
      <c r="L8" s="76" t="s">
        <v>71</v>
      </c>
      <c r="M8" s="76" t="s">
        <v>72</v>
      </c>
      <c r="N8" s="145" t="s">
        <v>73</v>
      </c>
    </row>
    <row r="9" spans="1:14" s="8" customFormat="1" ht="30.75" customHeight="1" x14ac:dyDescent="0.25">
      <c r="A9" s="7"/>
      <c r="B9" s="223" t="s">
        <v>64</v>
      </c>
      <c r="C9" s="237">
        <v>2</v>
      </c>
      <c r="D9" s="41" t="s">
        <v>183</v>
      </c>
      <c r="E9" s="156"/>
      <c r="F9" s="157"/>
      <c r="G9" s="157"/>
      <c r="H9" s="140"/>
      <c r="I9" s="140"/>
      <c r="J9" s="140"/>
      <c r="K9" s="140"/>
      <c r="L9" s="140"/>
      <c r="M9" s="140"/>
      <c r="N9" s="224">
        <f>+N10+N15+N21+N30+N31+N38+N40</f>
        <v>0</v>
      </c>
    </row>
    <row r="10" spans="1:14" s="8" customFormat="1" ht="30" customHeight="1" x14ac:dyDescent="0.25">
      <c r="A10" s="7"/>
      <c r="B10" s="109" t="s">
        <v>65</v>
      </c>
      <c r="C10" s="237">
        <v>2.1</v>
      </c>
      <c r="D10" s="13" t="s">
        <v>246</v>
      </c>
      <c r="E10" s="158"/>
      <c r="F10" s="158"/>
      <c r="G10" s="159"/>
      <c r="H10" s="140"/>
      <c r="I10" s="140"/>
      <c r="J10" s="140"/>
      <c r="K10" s="140"/>
      <c r="L10" s="140"/>
      <c r="M10" s="140"/>
      <c r="N10" s="225">
        <f>+N11+N12+N13+N14</f>
        <v>0</v>
      </c>
    </row>
    <row r="11" spans="1:14" ht="30" customHeight="1" x14ac:dyDescent="0.25">
      <c r="A11" s="9"/>
      <c r="B11" s="223" t="s">
        <v>66</v>
      </c>
      <c r="C11" s="15" t="s">
        <v>132</v>
      </c>
      <c r="D11" s="26" t="s">
        <v>176</v>
      </c>
      <c r="E11" s="160"/>
      <c r="F11" s="160"/>
      <c r="G11" s="159"/>
      <c r="H11" s="140"/>
      <c r="I11" s="140"/>
      <c r="J11" s="79">
        <v>1</v>
      </c>
      <c r="K11" s="140"/>
      <c r="L11" s="140"/>
      <c r="M11" s="14"/>
      <c r="N11" s="226">
        <f>+M11*G11</f>
        <v>0</v>
      </c>
    </row>
    <row r="12" spans="1:14" ht="30" customHeight="1" x14ac:dyDescent="0.25">
      <c r="A12" s="9"/>
      <c r="B12" s="223" t="s">
        <v>67</v>
      </c>
      <c r="C12" s="15" t="s">
        <v>133</v>
      </c>
      <c r="D12" s="26" t="s">
        <v>177</v>
      </c>
      <c r="E12" s="158"/>
      <c r="F12" s="158"/>
      <c r="G12" s="159"/>
      <c r="H12" s="79">
        <v>0</v>
      </c>
      <c r="I12" s="79">
        <v>0</v>
      </c>
      <c r="J12" s="79">
        <v>1</v>
      </c>
      <c r="K12" s="140"/>
      <c r="L12" s="140"/>
      <c r="M12" s="14"/>
      <c r="N12" s="226">
        <f>+M12*G12</f>
        <v>0</v>
      </c>
    </row>
    <row r="13" spans="1:14" ht="30" customHeight="1" x14ac:dyDescent="0.25">
      <c r="A13" s="9"/>
      <c r="B13" s="109" t="s">
        <v>68</v>
      </c>
      <c r="C13" s="15" t="s">
        <v>134</v>
      </c>
      <c r="D13" s="26" t="s">
        <v>178</v>
      </c>
      <c r="E13" s="158"/>
      <c r="F13" s="158"/>
      <c r="G13" s="158"/>
      <c r="H13" s="79">
        <v>0</v>
      </c>
      <c r="I13" s="79">
        <v>0</v>
      </c>
      <c r="J13" s="79">
        <v>1</v>
      </c>
      <c r="K13" s="140"/>
      <c r="L13" s="140"/>
      <c r="M13" s="18"/>
      <c r="N13" s="226">
        <f>+M13*G13</f>
        <v>0</v>
      </c>
    </row>
    <row r="14" spans="1:14" ht="30" customHeight="1" x14ac:dyDescent="0.25">
      <c r="A14" s="9"/>
      <c r="B14" s="223" t="s">
        <v>69</v>
      </c>
      <c r="C14" s="15" t="s">
        <v>135</v>
      </c>
      <c r="D14" s="26" t="s">
        <v>247</v>
      </c>
      <c r="E14" s="158"/>
      <c r="F14" s="158"/>
      <c r="G14" s="158"/>
      <c r="H14" s="79">
        <v>0</v>
      </c>
      <c r="I14" s="79">
        <v>0</v>
      </c>
      <c r="J14" s="79">
        <v>1</v>
      </c>
      <c r="K14" s="140"/>
      <c r="L14" s="140"/>
      <c r="M14" s="18"/>
      <c r="N14" s="226">
        <f>+M14*G14</f>
        <v>0</v>
      </c>
    </row>
    <row r="15" spans="1:14" ht="30" customHeight="1" x14ac:dyDescent="0.25">
      <c r="A15" s="9"/>
      <c r="B15" s="223" t="s">
        <v>70</v>
      </c>
      <c r="C15" s="238" t="s">
        <v>6</v>
      </c>
      <c r="D15" s="13" t="s">
        <v>248</v>
      </c>
      <c r="E15" s="161"/>
      <c r="F15" s="162"/>
      <c r="G15" s="158"/>
      <c r="H15" s="140"/>
      <c r="I15" s="140"/>
      <c r="J15" s="140"/>
      <c r="K15" s="140"/>
      <c r="L15" s="140"/>
      <c r="M15" s="140"/>
      <c r="N15" s="226">
        <f>+N17+N19</f>
        <v>0</v>
      </c>
    </row>
    <row r="16" spans="1:14" ht="30" customHeight="1" x14ac:dyDescent="0.25">
      <c r="A16" s="9"/>
      <c r="B16" s="109" t="s">
        <v>71</v>
      </c>
      <c r="C16" s="15" t="s">
        <v>136</v>
      </c>
      <c r="D16" s="128" t="s">
        <v>249</v>
      </c>
      <c r="E16" s="161"/>
      <c r="F16" s="162"/>
      <c r="G16" s="162"/>
      <c r="H16" s="140"/>
      <c r="I16" s="140"/>
      <c r="J16" s="140"/>
      <c r="K16" s="27"/>
      <c r="L16" s="27"/>
      <c r="M16" s="27"/>
      <c r="N16" s="226">
        <f>+E16*K16+F16*L16+G16*M16</f>
        <v>0</v>
      </c>
    </row>
    <row r="17" spans="1:14" ht="30" customHeight="1" x14ac:dyDescent="0.25">
      <c r="A17" s="9"/>
      <c r="B17" s="223" t="s">
        <v>72</v>
      </c>
      <c r="C17" s="15" t="s">
        <v>9</v>
      </c>
      <c r="D17" s="26" t="s">
        <v>250</v>
      </c>
      <c r="E17" s="161"/>
      <c r="F17" s="162"/>
      <c r="G17" s="162"/>
      <c r="H17" s="79">
        <v>0.95</v>
      </c>
      <c r="I17" s="79">
        <v>0.95</v>
      </c>
      <c r="J17" s="79">
        <v>1</v>
      </c>
      <c r="K17" s="28"/>
      <c r="L17" s="28"/>
      <c r="M17" s="27"/>
      <c r="N17" s="226">
        <f>+E17*K17+F17*L17+G17*M17</f>
        <v>0</v>
      </c>
    </row>
    <row r="18" spans="1:14" ht="30" customHeight="1" x14ac:dyDescent="0.25">
      <c r="A18" s="9"/>
      <c r="B18" s="223" t="s">
        <v>73</v>
      </c>
      <c r="C18" s="15" t="s">
        <v>137</v>
      </c>
      <c r="D18" s="128" t="s">
        <v>251</v>
      </c>
      <c r="E18" s="160"/>
      <c r="F18" s="160"/>
      <c r="G18" s="162"/>
      <c r="H18" s="140"/>
      <c r="I18" s="140"/>
      <c r="J18" s="79">
        <v>1</v>
      </c>
      <c r="K18" s="140"/>
      <c r="L18" s="140"/>
      <c r="M18" s="27"/>
      <c r="N18" s="226">
        <f>+M18*G18</f>
        <v>0</v>
      </c>
    </row>
    <row r="19" spans="1:14" ht="30" customHeight="1" x14ac:dyDescent="0.25">
      <c r="A19" s="9"/>
      <c r="B19" s="109" t="s">
        <v>74</v>
      </c>
      <c r="C19" s="15" t="s">
        <v>10</v>
      </c>
      <c r="D19" s="26" t="s">
        <v>252</v>
      </c>
      <c r="E19" s="161"/>
      <c r="F19" s="162"/>
      <c r="G19" s="162"/>
      <c r="H19" s="79">
        <v>0.9</v>
      </c>
      <c r="I19" s="79">
        <v>0.9</v>
      </c>
      <c r="J19" s="79">
        <v>1</v>
      </c>
      <c r="K19" s="28"/>
      <c r="L19" s="28"/>
      <c r="M19" s="27"/>
      <c r="N19" s="226">
        <f>+E19*K19+F19*L19+G19*M19</f>
        <v>0</v>
      </c>
    </row>
    <row r="20" spans="1:14" ht="30" customHeight="1" x14ac:dyDescent="0.25">
      <c r="A20" s="9"/>
      <c r="B20" s="223" t="s">
        <v>75</v>
      </c>
      <c r="C20" s="15" t="s">
        <v>138</v>
      </c>
      <c r="D20" s="128" t="s">
        <v>253</v>
      </c>
      <c r="E20" s="160"/>
      <c r="F20" s="160"/>
      <c r="G20" s="162"/>
      <c r="H20" s="140"/>
      <c r="I20" s="140"/>
      <c r="J20" s="79">
        <v>1</v>
      </c>
      <c r="K20" s="140"/>
      <c r="L20" s="140"/>
      <c r="M20" s="27"/>
      <c r="N20" s="226">
        <f>+M20*G20</f>
        <v>0</v>
      </c>
    </row>
    <row r="21" spans="1:14" ht="30" customHeight="1" x14ac:dyDescent="0.25">
      <c r="A21" s="9"/>
      <c r="B21" s="223" t="s">
        <v>76</v>
      </c>
      <c r="C21" s="238" t="s">
        <v>7</v>
      </c>
      <c r="D21" s="13" t="s">
        <v>254</v>
      </c>
      <c r="E21" s="161"/>
      <c r="F21" s="162"/>
      <c r="G21" s="162"/>
      <c r="H21" s="140"/>
      <c r="I21" s="140"/>
      <c r="J21" s="140"/>
      <c r="K21" s="140"/>
      <c r="L21" s="140"/>
      <c r="M21" s="140"/>
      <c r="N21" s="226">
        <f>+N24+N25+N26+N27+N28+N29</f>
        <v>0</v>
      </c>
    </row>
    <row r="22" spans="1:14" ht="30" customHeight="1" x14ac:dyDescent="0.25">
      <c r="A22" s="9"/>
      <c r="B22" s="109" t="s">
        <v>77</v>
      </c>
      <c r="C22" s="15" t="s">
        <v>156</v>
      </c>
      <c r="D22" s="128" t="s">
        <v>255</v>
      </c>
      <c r="E22" s="161"/>
      <c r="F22" s="162"/>
      <c r="G22" s="162"/>
      <c r="H22" s="140"/>
      <c r="I22" s="140"/>
      <c r="J22" s="140"/>
      <c r="K22" s="27"/>
      <c r="L22" s="27"/>
      <c r="M22" s="27"/>
      <c r="N22" s="226">
        <f>+E22*K22+F22*L22+G22*M22</f>
        <v>0</v>
      </c>
    </row>
    <row r="23" spans="1:14" ht="30" customHeight="1" x14ac:dyDescent="0.25">
      <c r="A23" s="9"/>
      <c r="B23" s="223" t="s">
        <v>78</v>
      </c>
      <c r="C23" s="15" t="s">
        <v>165</v>
      </c>
      <c r="D23" s="128" t="s">
        <v>256</v>
      </c>
      <c r="E23" s="161"/>
      <c r="F23" s="162"/>
      <c r="G23" s="162"/>
      <c r="H23" s="140"/>
      <c r="I23" s="140"/>
      <c r="J23" s="140"/>
      <c r="K23" s="140"/>
      <c r="L23" s="140"/>
      <c r="M23" s="140"/>
      <c r="N23" s="226">
        <f>+E23*K23+F23*L23+G23*M23</f>
        <v>0</v>
      </c>
    </row>
    <row r="24" spans="1:14" ht="28.5" x14ac:dyDescent="0.25">
      <c r="A24" s="9"/>
      <c r="B24" s="223" t="s">
        <v>79</v>
      </c>
      <c r="C24" s="15" t="s">
        <v>139</v>
      </c>
      <c r="D24" s="26" t="s">
        <v>278</v>
      </c>
      <c r="E24" s="161"/>
      <c r="F24" s="162"/>
      <c r="G24" s="162"/>
      <c r="H24" s="79">
        <v>0.5</v>
      </c>
      <c r="I24" s="79">
        <v>0.5</v>
      </c>
      <c r="J24" s="79">
        <v>1</v>
      </c>
      <c r="K24" s="28"/>
      <c r="L24" s="28"/>
      <c r="M24" s="27"/>
      <c r="N24" s="226">
        <f t="shared" ref="N24:N29" si="0">+E24*K24+F24*L24+G24*M24</f>
        <v>0</v>
      </c>
    </row>
    <row r="25" spans="1:14" ht="30" customHeight="1" x14ac:dyDescent="0.25">
      <c r="A25" s="9"/>
      <c r="B25" s="109" t="s">
        <v>80</v>
      </c>
      <c r="C25" s="15" t="s">
        <v>140</v>
      </c>
      <c r="D25" s="26" t="s">
        <v>257</v>
      </c>
      <c r="E25" s="227"/>
      <c r="F25" s="162"/>
      <c r="G25" s="162"/>
      <c r="H25" s="79">
        <v>0.5</v>
      </c>
      <c r="I25" s="79">
        <v>0.5</v>
      </c>
      <c r="J25" s="79">
        <v>1</v>
      </c>
      <c r="K25" s="28"/>
      <c r="L25" s="28"/>
      <c r="M25" s="27"/>
      <c r="N25" s="226">
        <f t="shared" si="0"/>
        <v>0</v>
      </c>
    </row>
    <row r="26" spans="1:14" ht="30" customHeight="1" x14ac:dyDescent="0.25">
      <c r="A26" s="9"/>
      <c r="B26" s="223" t="s">
        <v>81</v>
      </c>
      <c r="C26" s="15" t="s">
        <v>141</v>
      </c>
      <c r="D26" s="26" t="s">
        <v>258</v>
      </c>
      <c r="E26" s="161"/>
      <c r="F26" s="162"/>
      <c r="G26" s="162"/>
      <c r="H26" s="79">
        <v>0.5</v>
      </c>
      <c r="I26" s="79">
        <v>0.5</v>
      </c>
      <c r="J26" s="79">
        <v>1</v>
      </c>
      <c r="K26" s="28"/>
      <c r="L26" s="28"/>
      <c r="M26" s="27"/>
      <c r="N26" s="226">
        <f t="shared" si="0"/>
        <v>0</v>
      </c>
    </row>
    <row r="27" spans="1:14" ht="30" customHeight="1" x14ac:dyDescent="0.25">
      <c r="A27" s="9"/>
      <c r="B27" s="223" t="s">
        <v>82</v>
      </c>
      <c r="C27" s="15" t="s">
        <v>142</v>
      </c>
      <c r="D27" s="26" t="s">
        <v>259</v>
      </c>
      <c r="E27" s="161"/>
      <c r="F27" s="162"/>
      <c r="G27" s="162"/>
      <c r="H27" s="79">
        <v>0.5</v>
      </c>
      <c r="I27" s="79">
        <v>0.5</v>
      </c>
      <c r="J27" s="79">
        <v>1</v>
      </c>
      <c r="K27" s="28"/>
      <c r="L27" s="28"/>
      <c r="M27" s="27"/>
      <c r="N27" s="226">
        <f t="shared" si="0"/>
        <v>0</v>
      </c>
    </row>
    <row r="28" spans="1:14" ht="30" customHeight="1" x14ac:dyDescent="0.25">
      <c r="A28" s="9"/>
      <c r="B28" s="109" t="s">
        <v>83</v>
      </c>
      <c r="C28" s="15" t="s">
        <v>143</v>
      </c>
      <c r="D28" s="26" t="s">
        <v>260</v>
      </c>
      <c r="E28" s="161"/>
      <c r="F28" s="162"/>
      <c r="G28" s="162"/>
      <c r="H28" s="79">
        <v>0.5</v>
      </c>
      <c r="I28" s="79">
        <v>0.5</v>
      </c>
      <c r="J28" s="79">
        <v>1</v>
      </c>
      <c r="K28" s="28"/>
      <c r="L28" s="28"/>
      <c r="M28" s="27"/>
      <c r="N28" s="226">
        <f t="shared" si="0"/>
        <v>0</v>
      </c>
    </row>
    <row r="29" spans="1:14" ht="30" customHeight="1" x14ac:dyDescent="0.25">
      <c r="A29" s="9"/>
      <c r="B29" s="223" t="s">
        <v>84</v>
      </c>
      <c r="C29" s="15" t="s">
        <v>144</v>
      </c>
      <c r="D29" s="26" t="s">
        <v>279</v>
      </c>
      <c r="E29" s="161"/>
      <c r="F29" s="162"/>
      <c r="G29" s="162"/>
      <c r="H29" s="79">
        <v>0.5</v>
      </c>
      <c r="I29" s="79">
        <v>0.5</v>
      </c>
      <c r="J29" s="79">
        <v>1</v>
      </c>
      <c r="K29" s="28"/>
      <c r="L29" s="28"/>
      <c r="M29" s="27"/>
      <c r="N29" s="226">
        <f t="shared" si="0"/>
        <v>0</v>
      </c>
    </row>
    <row r="30" spans="1:14" ht="42.75" x14ac:dyDescent="0.25">
      <c r="A30" s="9"/>
      <c r="B30" s="223" t="s">
        <v>85</v>
      </c>
      <c r="C30" s="238" t="s">
        <v>145</v>
      </c>
      <c r="D30" s="13" t="s">
        <v>261</v>
      </c>
      <c r="E30" s="161"/>
      <c r="F30" s="162"/>
      <c r="G30" s="162"/>
      <c r="H30" s="140"/>
      <c r="I30" s="140"/>
      <c r="J30" s="140"/>
      <c r="K30" s="28"/>
      <c r="L30" s="28"/>
      <c r="M30" s="27"/>
      <c r="N30" s="226">
        <f>+E30*K30+F30*L30+G30*M30</f>
        <v>0</v>
      </c>
    </row>
    <row r="31" spans="1:14" ht="30" customHeight="1" x14ac:dyDescent="0.25">
      <c r="A31" s="9"/>
      <c r="B31" s="109" t="s">
        <v>86</v>
      </c>
      <c r="C31" s="238" t="s">
        <v>146</v>
      </c>
      <c r="D31" s="13" t="s">
        <v>262</v>
      </c>
      <c r="E31" s="161"/>
      <c r="F31" s="162"/>
      <c r="G31" s="162"/>
      <c r="H31" s="140"/>
      <c r="I31" s="140"/>
      <c r="J31" s="140"/>
      <c r="K31" s="140"/>
      <c r="L31" s="140"/>
      <c r="M31" s="140"/>
      <c r="N31" s="226">
        <f>+N32+N33+N34</f>
        <v>0</v>
      </c>
    </row>
    <row r="32" spans="1:14" ht="30" customHeight="1" x14ac:dyDescent="0.25">
      <c r="A32" s="9"/>
      <c r="B32" s="223" t="s">
        <v>87</v>
      </c>
      <c r="C32" s="15" t="s">
        <v>147</v>
      </c>
      <c r="D32" s="26" t="s">
        <v>263</v>
      </c>
      <c r="E32" s="161"/>
      <c r="F32" s="162"/>
      <c r="G32" s="162"/>
      <c r="H32" s="79">
        <v>0</v>
      </c>
      <c r="I32" s="79">
        <v>0.5</v>
      </c>
      <c r="J32" s="79">
        <v>1</v>
      </c>
      <c r="K32" s="140"/>
      <c r="L32" s="28"/>
      <c r="M32" s="27"/>
      <c r="N32" s="226">
        <f>+F32*L32+G32*M32</f>
        <v>0</v>
      </c>
    </row>
    <row r="33" spans="1:14" ht="30" customHeight="1" x14ac:dyDescent="0.25">
      <c r="A33" s="9"/>
      <c r="B33" s="109" t="s">
        <v>88</v>
      </c>
      <c r="C33" s="15" t="s">
        <v>148</v>
      </c>
      <c r="D33" s="26" t="s">
        <v>264</v>
      </c>
      <c r="E33" s="161"/>
      <c r="F33" s="162"/>
      <c r="G33" s="162"/>
      <c r="H33" s="79">
        <v>0</v>
      </c>
      <c r="I33" s="79">
        <v>0.5</v>
      </c>
      <c r="J33" s="79">
        <v>1</v>
      </c>
      <c r="K33" s="140"/>
      <c r="L33" s="28"/>
      <c r="M33" s="27"/>
      <c r="N33" s="226">
        <f>+F33*L33+G33*M33</f>
        <v>0</v>
      </c>
    </row>
    <row r="34" spans="1:14" ht="30" customHeight="1" x14ac:dyDescent="0.25">
      <c r="A34" s="9"/>
      <c r="B34" s="223" t="s">
        <v>89</v>
      </c>
      <c r="C34" s="15" t="s">
        <v>157</v>
      </c>
      <c r="D34" s="26" t="s">
        <v>265</v>
      </c>
      <c r="E34" s="161"/>
      <c r="F34" s="162"/>
      <c r="G34" s="162"/>
      <c r="H34" s="140"/>
      <c r="I34" s="140"/>
      <c r="J34" s="140"/>
      <c r="K34" s="140"/>
      <c r="L34" s="140"/>
      <c r="M34" s="140"/>
      <c r="N34" s="226">
        <f>+N35+N36+N37</f>
        <v>0</v>
      </c>
    </row>
    <row r="35" spans="1:14" ht="30" customHeight="1" x14ac:dyDescent="0.25">
      <c r="A35" s="9"/>
      <c r="B35" s="223" t="s">
        <v>90</v>
      </c>
      <c r="C35" s="15" t="s">
        <v>158</v>
      </c>
      <c r="D35" s="128" t="s">
        <v>180</v>
      </c>
      <c r="E35" s="161"/>
      <c r="F35" s="162"/>
      <c r="G35" s="162"/>
      <c r="H35" s="79">
        <v>0.5</v>
      </c>
      <c r="I35" s="79">
        <v>0.5</v>
      </c>
      <c r="J35" s="79">
        <v>1</v>
      </c>
      <c r="K35" s="28"/>
      <c r="L35" s="28"/>
      <c r="M35" s="27"/>
      <c r="N35" s="226">
        <f>+E35*K35+F35*L35+G35*M35</f>
        <v>0</v>
      </c>
    </row>
    <row r="36" spans="1:14" ht="30" customHeight="1" x14ac:dyDescent="0.25">
      <c r="A36" s="9"/>
      <c r="B36" s="109" t="s">
        <v>91</v>
      </c>
      <c r="C36" s="15" t="s">
        <v>159</v>
      </c>
      <c r="D36" s="128" t="s">
        <v>266</v>
      </c>
      <c r="E36" s="161"/>
      <c r="F36" s="162"/>
      <c r="G36" s="162"/>
      <c r="H36" s="79">
        <v>0</v>
      </c>
      <c r="I36" s="79">
        <v>0.5</v>
      </c>
      <c r="J36" s="79">
        <v>1</v>
      </c>
      <c r="K36" s="140"/>
      <c r="L36" s="28"/>
      <c r="M36" s="28"/>
      <c r="N36" s="226">
        <f>+F36*L36+G36*M36</f>
        <v>0</v>
      </c>
    </row>
    <row r="37" spans="1:14" ht="30" customHeight="1" x14ac:dyDescent="0.25">
      <c r="A37" s="9"/>
      <c r="B37" s="223" t="s">
        <v>92</v>
      </c>
      <c r="C37" s="15" t="s">
        <v>160</v>
      </c>
      <c r="D37" s="128" t="s">
        <v>179</v>
      </c>
      <c r="E37" s="161"/>
      <c r="F37" s="162"/>
      <c r="G37" s="162"/>
      <c r="H37" s="79">
        <v>0</v>
      </c>
      <c r="I37" s="79">
        <v>0.5</v>
      </c>
      <c r="J37" s="79">
        <v>1</v>
      </c>
      <c r="K37" s="140"/>
      <c r="L37" s="28"/>
      <c r="M37" s="28"/>
      <c r="N37" s="226">
        <f>+F37*L37+G37*M37</f>
        <v>0</v>
      </c>
    </row>
    <row r="38" spans="1:14" ht="30" customHeight="1" x14ac:dyDescent="0.25">
      <c r="A38" s="9"/>
      <c r="B38" s="223" t="s">
        <v>93</v>
      </c>
      <c r="C38" s="238" t="s">
        <v>149</v>
      </c>
      <c r="D38" s="155" t="s">
        <v>267</v>
      </c>
      <c r="E38" s="161"/>
      <c r="F38" s="162"/>
      <c r="G38" s="162"/>
      <c r="H38" s="79">
        <v>0</v>
      </c>
      <c r="I38" s="79">
        <v>0.5</v>
      </c>
      <c r="J38" s="79">
        <v>1</v>
      </c>
      <c r="K38" s="140"/>
      <c r="L38" s="28"/>
      <c r="M38" s="28"/>
      <c r="N38" s="226">
        <f>+F38*L38+G38*M38</f>
        <v>0</v>
      </c>
    </row>
    <row r="39" spans="1:14" ht="30" customHeight="1" x14ac:dyDescent="0.25">
      <c r="A39" s="9"/>
      <c r="B39" s="223" t="s">
        <v>94</v>
      </c>
      <c r="C39" s="238" t="s">
        <v>150</v>
      </c>
      <c r="D39" s="155" t="s">
        <v>317</v>
      </c>
      <c r="E39" s="161"/>
      <c r="F39" s="160"/>
      <c r="G39" s="160"/>
      <c r="H39" s="79">
        <v>0</v>
      </c>
      <c r="I39" s="79">
        <v>0</v>
      </c>
      <c r="J39" s="79">
        <v>0</v>
      </c>
      <c r="K39" s="140"/>
      <c r="L39" s="140"/>
      <c r="M39" s="140"/>
      <c r="N39" s="226"/>
    </row>
    <row r="40" spans="1:14" ht="30" customHeight="1" x14ac:dyDescent="0.25">
      <c r="A40" s="9"/>
      <c r="B40" s="223" t="s">
        <v>95</v>
      </c>
      <c r="C40" s="238" t="s">
        <v>151</v>
      </c>
      <c r="D40" s="13" t="s">
        <v>268</v>
      </c>
      <c r="E40" s="161"/>
      <c r="F40" s="162"/>
      <c r="G40" s="162"/>
      <c r="H40" s="140"/>
      <c r="I40" s="140"/>
      <c r="J40" s="140"/>
      <c r="K40" s="140"/>
      <c r="L40" s="140"/>
      <c r="M40" s="140"/>
      <c r="N40" s="226">
        <f>+N42+N43+N44</f>
        <v>0</v>
      </c>
    </row>
    <row r="41" spans="1:14" ht="30" customHeight="1" x14ac:dyDescent="0.25">
      <c r="A41" s="9"/>
      <c r="B41" s="223" t="s">
        <v>96</v>
      </c>
      <c r="C41" s="15" t="s">
        <v>152</v>
      </c>
      <c r="D41" s="26" t="s">
        <v>269</v>
      </c>
      <c r="E41" s="161"/>
      <c r="F41" s="162"/>
      <c r="G41" s="162"/>
      <c r="H41" s="79">
        <v>0</v>
      </c>
      <c r="I41" s="79">
        <v>0</v>
      </c>
      <c r="J41" s="79">
        <v>0</v>
      </c>
      <c r="K41" s="140"/>
      <c r="L41" s="140"/>
      <c r="M41" s="140"/>
      <c r="N41" s="226"/>
    </row>
    <row r="42" spans="1:14" ht="30" customHeight="1" x14ac:dyDescent="0.25">
      <c r="A42" s="9"/>
      <c r="B42" s="109" t="s">
        <v>97</v>
      </c>
      <c r="C42" s="15" t="s">
        <v>153</v>
      </c>
      <c r="D42" s="26" t="s">
        <v>270</v>
      </c>
      <c r="E42" s="161"/>
      <c r="F42" s="162"/>
      <c r="G42" s="162"/>
      <c r="H42" s="79">
        <v>0</v>
      </c>
      <c r="I42" s="79">
        <v>0.5</v>
      </c>
      <c r="J42" s="79">
        <v>1</v>
      </c>
      <c r="K42" s="140"/>
      <c r="L42" s="28"/>
      <c r="M42" s="27"/>
      <c r="N42" s="226">
        <f>+F42*L42+G42*M42</f>
        <v>0</v>
      </c>
    </row>
    <row r="43" spans="1:14" ht="30" customHeight="1" x14ac:dyDescent="0.25">
      <c r="A43" s="9"/>
      <c r="B43" s="223" t="s">
        <v>98</v>
      </c>
      <c r="C43" s="15" t="s">
        <v>154</v>
      </c>
      <c r="D43" s="26" t="s">
        <v>271</v>
      </c>
      <c r="E43" s="161"/>
      <c r="F43" s="162"/>
      <c r="G43" s="162"/>
      <c r="H43" s="79">
        <v>0</v>
      </c>
      <c r="I43" s="79">
        <v>0.5</v>
      </c>
      <c r="J43" s="79">
        <v>1</v>
      </c>
      <c r="K43" s="140"/>
      <c r="L43" s="28"/>
      <c r="M43" s="27"/>
      <c r="N43" s="226">
        <f>+F43*L43+G43*M43</f>
        <v>0</v>
      </c>
    </row>
    <row r="44" spans="1:14" ht="30" customHeight="1" thickBot="1" x14ac:dyDescent="0.3">
      <c r="A44" s="9"/>
      <c r="B44" s="228" t="s">
        <v>99</v>
      </c>
      <c r="C44" s="22" t="s">
        <v>155</v>
      </c>
      <c r="D44" s="229" t="s">
        <v>179</v>
      </c>
      <c r="E44" s="230"/>
      <c r="F44" s="230"/>
      <c r="G44" s="230"/>
      <c r="H44" s="213">
        <v>0</v>
      </c>
      <c r="I44" s="213">
        <v>0.5</v>
      </c>
      <c r="J44" s="213">
        <v>1</v>
      </c>
      <c r="K44" s="231"/>
      <c r="L44" s="232"/>
      <c r="M44" s="232"/>
      <c r="N44" s="24">
        <f>+F44*L44+G44*M44</f>
        <v>0</v>
      </c>
    </row>
    <row r="48" spans="1:14" x14ac:dyDescent="0.25">
      <c r="D48" s="29"/>
    </row>
    <row r="49" spans="4:4" x14ac:dyDescent="0.25">
      <c r="D49" s="29"/>
    </row>
  </sheetData>
  <mergeCells count="8">
    <mergeCell ref="B2:N2"/>
    <mergeCell ref="J5:M5"/>
    <mergeCell ref="B6:B8"/>
    <mergeCell ref="C6:C8"/>
    <mergeCell ref="D6:D8"/>
    <mergeCell ref="E6:G6"/>
    <mergeCell ref="H6:J6"/>
    <mergeCell ref="K6:M6"/>
  </mergeCells>
  <pageMargins left="0.70866141732283505" right="0.70866141732283505" top="0.74803149606299202" bottom="0.74803149606299202" header="0.31496062992126" footer="0.31496062992126"/>
  <pageSetup paperSize="8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6"/>
  <sheetViews>
    <sheetView showGridLines="0" topLeftCell="A31" zoomScaleNormal="100" zoomScaleSheetLayoutView="85" zoomScalePageLayoutView="70" workbookViewId="0">
      <selection activeCell="D42" sqref="D42"/>
    </sheetView>
  </sheetViews>
  <sheetFormatPr defaultColWidth="11.42578125" defaultRowHeight="14.25" x14ac:dyDescent="0.25"/>
  <cols>
    <col min="1" max="1" width="2.42578125" style="4" customWidth="1"/>
    <col min="2" max="2" width="10" style="10" customWidth="1"/>
    <col min="3" max="3" width="8.7109375" style="11" customWidth="1"/>
    <col min="4" max="4" width="106.42578125" style="4" customWidth="1"/>
    <col min="5" max="14" width="20.7109375" style="4" customWidth="1"/>
    <col min="15" max="15" width="44.42578125" style="4" customWidth="1"/>
    <col min="16" max="16" width="15.140625" style="4" bestFit="1" customWidth="1"/>
    <col min="17" max="17" width="18.42578125" style="4" customWidth="1"/>
    <col min="18" max="18" width="11.42578125" style="4" bestFit="1" customWidth="1"/>
    <col min="19" max="16384" width="11.42578125" style="4"/>
  </cols>
  <sheetData>
    <row r="1" spans="1:28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29.25" customHeight="1" thickBot="1" x14ac:dyDescent="0.3">
      <c r="A2" s="1"/>
      <c r="B2" s="261" t="s">
        <v>272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" customHeight="1" x14ac:dyDescent="0.25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5" customHeight="1" x14ac:dyDescent="0.25">
      <c r="A4" s="1"/>
      <c r="B4" s="19"/>
      <c r="C4" s="19"/>
      <c r="D4" s="234" t="s">
        <v>167</v>
      </c>
      <c r="E4" s="6"/>
      <c r="F4" s="25"/>
      <c r="G4" s="25"/>
      <c r="H4" s="25"/>
      <c r="I4" s="25"/>
      <c r="J4" s="25"/>
      <c r="K4" s="25"/>
      <c r="L4" s="19"/>
      <c r="M4" s="19"/>
      <c r="N4" s="19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5" customHeight="1" thickBot="1" x14ac:dyDescent="0.3">
      <c r="A5" s="1"/>
      <c r="B5" s="19"/>
      <c r="C5" s="19"/>
      <c r="D5" s="5"/>
      <c r="E5" s="19"/>
      <c r="F5" s="19"/>
      <c r="G5" s="19"/>
      <c r="H5" s="19"/>
      <c r="I5" s="19"/>
      <c r="J5" s="19"/>
      <c r="K5" s="19"/>
      <c r="L5" s="19"/>
      <c r="M5" s="19"/>
      <c r="N5" s="19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8" customFormat="1" ht="51.75" customHeight="1" x14ac:dyDescent="0.25">
      <c r="A6" s="7"/>
      <c r="B6" s="283"/>
      <c r="C6" s="284"/>
      <c r="D6" s="285"/>
      <c r="E6" s="292" t="s">
        <v>199</v>
      </c>
      <c r="F6" s="292"/>
      <c r="G6" s="292"/>
      <c r="H6" s="293" t="s">
        <v>204</v>
      </c>
      <c r="I6" s="294"/>
      <c r="J6" s="295"/>
      <c r="K6" s="293" t="s">
        <v>273</v>
      </c>
      <c r="L6" s="294"/>
      <c r="M6" s="295"/>
      <c r="N6" s="277" t="s">
        <v>206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8" customFormat="1" ht="30" customHeight="1" x14ac:dyDescent="0.25">
      <c r="A7" s="7"/>
      <c r="B7" s="286"/>
      <c r="C7" s="287"/>
      <c r="D7" s="288"/>
      <c r="E7" s="279" t="s">
        <v>200</v>
      </c>
      <c r="F7" s="280"/>
      <c r="G7" s="281" t="s">
        <v>274</v>
      </c>
      <c r="H7" s="279" t="s">
        <v>200</v>
      </c>
      <c r="I7" s="280"/>
      <c r="J7" s="281" t="s">
        <v>274</v>
      </c>
      <c r="K7" s="279" t="s">
        <v>200</v>
      </c>
      <c r="L7" s="280"/>
      <c r="M7" s="281" t="s">
        <v>203</v>
      </c>
      <c r="N7" s="278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8" customFormat="1" ht="51.75" customHeight="1" x14ac:dyDescent="0.25">
      <c r="A8" s="7"/>
      <c r="B8" s="289"/>
      <c r="C8" s="290"/>
      <c r="D8" s="291"/>
      <c r="E8" s="143" t="s">
        <v>168</v>
      </c>
      <c r="F8" s="143" t="s">
        <v>169</v>
      </c>
      <c r="G8" s="282"/>
      <c r="H8" s="149" t="s">
        <v>168</v>
      </c>
      <c r="I8" s="149" t="s">
        <v>169</v>
      </c>
      <c r="J8" s="282"/>
      <c r="K8" s="149" t="s">
        <v>168</v>
      </c>
      <c r="L8" s="149" t="s">
        <v>169</v>
      </c>
      <c r="M8" s="282"/>
      <c r="N8" s="27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8" customFormat="1" ht="30.75" customHeight="1" x14ac:dyDescent="0.25">
      <c r="A9" s="7"/>
      <c r="B9" s="144" t="s">
        <v>171</v>
      </c>
      <c r="C9" s="113" t="s">
        <v>181</v>
      </c>
      <c r="D9" s="151" t="s">
        <v>172</v>
      </c>
      <c r="E9" s="76" t="s">
        <v>64</v>
      </c>
      <c r="F9" s="76" t="s">
        <v>65</v>
      </c>
      <c r="G9" s="76" t="s">
        <v>66</v>
      </c>
      <c r="H9" s="76" t="s">
        <v>67</v>
      </c>
      <c r="I9" s="76" t="s">
        <v>68</v>
      </c>
      <c r="J9" s="76" t="s">
        <v>69</v>
      </c>
      <c r="K9" s="76" t="s">
        <v>70</v>
      </c>
      <c r="L9" s="76" t="s">
        <v>71</v>
      </c>
      <c r="M9" s="76" t="s">
        <v>72</v>
      </c>
      <c r="N9" s="145" t="s">
        <v>73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8" customFormat="1" ht="30" customHeight="1" x14ac:dyDescent="0.25">
      <c r="A10" s="7"/>
      <c r="B10" s="109" t="s">
        <v>64</v>
      </c>
      <c r="C10" s="235">
        <v>1</v>
      </c>
      <c r="D10" s="41" t="s">
        <v>182</v>
      </c>
      <c r="E10" s="163"/>
      <c r="F10" s="163"/>
      <c r="G10" s="202"/>
      <c r="H10" s="115"/>
      <c r="I10" s="116"/>
      <c r="J10" s="116"/>
      <c r="K10" s="116"/>
      <c r="L10" s="116"/>
      <c r="M10" s="116"/>
      <c r="N10" s="142">
        <f>+N11+N14+N34+N37+N45+N46+N50+N51+N52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8" customFormat="1" ht="30" customHeight="1" x14ac:dyDescent="0.25">
      <c r="A11" s="7"/>
      <c r="B11" s="109" t="s">
        <v>65</v>
      </c>
      <c r="C11" s="235" t="s">
        <v>0</v>
      </c>
      <c r="D11" s="41" t="s">
        <v>208</v>
      </c>
      <c r="E11" s="164"/>
      <c r="F11" s="164"/>
      <c r="G11" s="203"/>
      <c r="H11" s="78"/>
      <c r="I11" s="78"/>
      <c r="J11" s="78"/>
      <c r="K11" s="78"/>
      <c r="L11" s="78"/>
      <c r="M11" s="78"/>
      <c r="N11" s="142">
        <f>+N12+N13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30" customHeight="1" x14ac:dyDescent="0.25">
      <c r="A12" s="7"/>
      <c r="B12" s="109" t="s">
        <v>66</v>
      </c>
      <c r="C12" s="129" t="s">
        <v>1</v>
      </c>
      <c r="D12" s="26" t="s">
        <v>275</v>
      </c>
      <c r="E12" s="165"/>
      <c r="F12" s="165"/>
      <c r="G12" s="201"/>
      <c r="H12" s="79">
        <v>0</v>
      </c>
      <c r="I12" s="79">
        <v>0</v>
      </c>
      <c r="J12" s="80">
        <v>0</v>
      </c>
      <c r="K12" s="81"/>
      <c r="L12" s="82"/>
      <c r="M12" s="82"/>
      <c r="N12" s="142">
        <f>+E12*K12+F12*L12+G12*M12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30" customHeight="1" x14ac:dyDescent="0.25">
      <c r="A13" s="7"/>
      <c r="B13" s="109" t="s">
        <v>67</v>
      </c>
      <c r="C13" s="129" t="s">
        <v>14</v>
      </c>
      <c r="D13" s="110" t="s">
        <v>276</v>
      </c>
      <c r="E13" s="165"/>
      <c r="F13" s="165"/>
      <c r="G13" s="167"/>
      <c r="H13" s="79">
        <v>0</v>
      </c>
      <c r="I13" s="79">
        <v>1</v>
      </c>
      <c r="J13" s="78"/>
      <c r="K13" s="81"/>
      <c r="L13" s="82"/>
      <c r="M13" s="78"/>
      <c r="N13" s="142">
        <f>+E13*K13+F13*L13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30" customHeight="1" x14ac:dyDescent="0.25">
      <c r="A14" s="7"/>
      <c r="B14" s="109" t="s">
        <v>68</v>
      </c>
      <c r="C14" s="235" t="s">
        <v>3</v>
      </c>
      <c r="D14" s="41" t="s">
        <v>209</v>
      </c>
      <c r="E14" s="168"/>
      <c r="F14" s="168"/>
      <c r="G14" s="203"/>
      <c r="H14" s="77"/>
      <c r="I14" s="83"/>
      <c r="J14" s="83"/>
      <c r="K14" s="78"/>
      <c r="L14" s="78"/>
      <c r="M14" s="78"/>
      <c r="N14" s="142">
        <f>+N15+N19+N23+N27+N31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30" customHeight="1" x14ac:dyDescent="0.25">
      <c r="A15" s="9"/>
      <c r="B15" s="109" t="s">
        <v>69</v>
      </c>
      <c r="C15" s="130" t="s">
        <v>15</v>
      </c>
      <c r="D15" s="26" t="s">
        <v>218</v>
      </c>
      <c r="E15" s="168"/>
      <c r="F15" s="168"/>
      <c r="G15" s="166"/>
      <c r="H15" s="77"/>
      <c r="I15" s="83"/>
      <c r="J15" s="83"/>
      <c r="K15" s="84"/>
      <c r="L15" s="84"/>
      <c r="M15" s="84"/>
      <c r="N15" s="142">
        <f>+N16+N17+N18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30.75" customHeight="1" x14ac:dyDescent="0.25">
      <c r="A16" s="9"/>
      <c r="B16" s="109" t="s">
        <v>70</v>
      </c>
      <c r="C16" s="130" t="s">
        <v>16</v>
      </c>
      <c r="D16" s="128" t="s">
        <v>214</v>
      </c>
      <c r="E16" s="168"/>
      <c r="F16" s="168"/>
      <c r="G16" s="169"/>
      <c r="H16" s="83"/>
      <c r="I16" s="83"/>
      <c r="J16" s="79">
        <v>0</v>
      </c>
      <c r="K16" s="83"/>
      <c r="L16" s="83"/>
      <c r="M16" s="81"/>
      <c r="N16" s="142">
        <f>+M16*G16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30.75" customHeight="1" x14ac:dyDescent="0.25">
      <c r="A17" s="9"/>
      <c r="B17" s="109" t="s">
        <v>71</v>
      </c>
      <c r="C17" s="130" t="s">
        <v>17</v>
      </c>
      <c r="D17" s="128" t="s">
        <v>224</v>
      </c>
      <c r="E17" s="168"/>
      <c r="F17" s="168"/>
      <c r="G17" s="169"/>
      <c r="H17" s="83"/>
      <c r="I17" s="83"/>
      <c r="J17" s="79">
        <v>0.5</v>
      </c>
      <c r="K17" s="83"/>
      <c r="L17" s="83"/>
      <c r="M17" s="81"/>
      <c r="N17" s="142">
        <f>+M17*G17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30" customHeight="1" x14ac:dyDescent="0.25">
      <c r="A18" s="9"/>
      <c r="B18" s="109" t="s">
        <v>72</v>
      </c>
      <c r="C18" s="130" t="s">
        <v>18</v>
      </c>
      <c r="D18" s="128" t="s">
        <v>225</v>
      </c>
      <c r="E18" s="168"/>
      <c r="F18" s="168"/>
      <c r="G18" s="169"/>
      <c r="H18" s="83"/>
      <c r="I18" s="83"/>
      <c r="J18" s="79">
        <v>1</v>
      </c>
      <c r="K18" s="83"/>
      <c r="L18" s="83"/>
      <c r="M18" s="81"/>
      <c r="N18" s="142">
        <f>+M18*G18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30" customHeight="1" x14ac:dyDescent="0.25">
      <c r="A19" s="9"/>
      <c r="B19" s="109" t="s">
        <v>73</v>
      </c>
      <c r="C19" s="130" t="s">
        <v>19</v>
      </c>
      <c r="D19" s="26" t="s">
        <v>318</v>
      </c>
      <c r="E19" s="168"/>
      <c r="F19" s="168"/>
      <c r="G19" s="169"/>
      <c r="H19" s="77"/>
      <c r="I19" s="83"/>
      <c r="J19" s="83"/>
      <c r="K19" s="83"/>
      <c r="L19" s="83"/>
      <c r="M19" s="78"/>
      <c r="N19" s="142">
        <f>+N20+N21+N22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30" customHeight="1" x14ac:dyDescent="0.25">
      <c r="A20" s="9"/>
      <c r="B20" s="109" t="s">
        <v>74</v>
      </c>
      <c r="C20" s="130" t="s">
        <v>20</v>
      </c>
      <c r="D20" s="17" t="s">
        <v>214</v>
      </c>
      <c r="E20" s="168"/>
      <c r="F20" s="168"/>
      <c r="G20" s="169"/>
      <c r="H20" s="83"/>
      <c r="I20" s="83"/>
      <c r="J20" s="79">
        <v>0.1</v>
      </c>
      <c r="K20" s="83"/>
      <c r="L20" s="83"/>
      <c r="M20" s="81"/>
      <c r="N20" s="142">
        <f>+M20*G20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30" customHeight="1" x14ac:dyDescent="0.25">
      <c r="A21" s="9"/>
      <c r="B21" s="109" t="s">
        <v>75</v>
      </c>
      <c r="C21" s="130" t="s">
        <v>21</v>
      </c>
      <c r="D21" s="17" t="s">
        <v>224</v>
      </c>
      <c r="E21" s="168"/>
      <c r="F21" s="168"/>
      <c r="G21" s="169"/>
      <c r="H21" s="83"/>
      <c r="I21" s="83"/>
      <c r="J21" s="79">
        <v>0.5</v>
      </c>
      <c r="K21" s="83"/>
      <c r="L21" s="83"/>
      <c r="M21" s="81"/>
      <c r="N21" s="142">
        <f>+M21*G21</f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30" customHeight="1" x14ac:dyDescent="0.25">
      <c r="A22" s="9"/>
      <c r="B22" s="109" t="s">
        <v>76</v>
      </c>
      <c r="C22" s="130" t="s">
        <v>22</v>
      </c>
      <c r="D22" s="17" t="s">
        <v>225</v>
      </c>
      <c r="E22" s="168"/>
      <c r="F22" s="168"/>
      <c r="G22" s="169"/>
      <c r="H22" s="83"/>
      <c r="I22" s="83"/>
      <c r="J22" s="79">
        <v>1</v>
      </c>
      <c r="K22" s="83"/>
      <c r="L22" s="83"/>
      <c r="M22" s="81"/>
      <c r="N22" s="142">
        <f>+M22*G22</f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30" customHeight="1" x14ac:dyDescent="0.25">
      <c r="A23" s="9"/>
      <c r="B23" s="109" t="s">
        <v>77</v>
      </c>
      <c r="C23" s="130" t="s">
        <v>23</v>
      </c>
      <c r="D23" s="26" t="s">
        <v>319</v>
      </c>
      <c r="E23" s="168"/>
      <c r="F23" s="168"/>
      <c r="G23" s="169"/>
      <c r="H23" s="83"/>
      <c r="I23" s="83"/>
      <c r="J23" s="83"/>
      <c r="K23" s="83"/>
      <c r="L23" s="83"/>
      <c r="M23" s="78"/>
      <c r="N23" s="243">
        <f>+N24+N25+N26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30" customHeight="1" x14ac:dyDescent="0.25">
      <c r="A24" s="9"/>
      <c r="B24" s="109" t="s">
        <v>78</v>
      </c>
      <c r="C24" s="130" t="s">
        <v>24</v>
      </c>
      <c r="D24" s="17" t="s">
        <v>214</v>
      </c>
      <c r="E24" s="168"/>
      <c r="F24" s="168"/>
      <c r="G24" s="169"/>
      <c r="H24" s="83"/>
      <c r="I24" s="83"/>
      <c r="J24" s="79">
        <v>0.2</v>
      </c>
      <c r="K24" s="83"/>
      <c r="L24" s="83"/>
      <c r="M24" s="81"/>
      <c r="N24" s="243">
        <f>+M24*G24</f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30" customHeight="1" x14ac:dyDescent="0.25">
      <c r="A25" s="9"/>
      <c r="B25" s="109" t="s">
        <v>79</v>
      </c>
      <c r="C25" s="130" t="s">
        <v>25</v>
      </c>
      <c r="D25" s="17" t="s">
        <v>224</v>
      </c>
      <c r="E25" s="168"/>
      <c r="F25" s="168"/>
      <c r="G25" s="169"/>
      <c r="H25" s="83"/>
      <c r="I25" s="83"/>
      <c r="J25" s="79">
        <v>0.5</v>
      </c>
      <c r="K25" s="83"/>
      <c r="L25" s="83"/>
      <c r="M25" s="81"/>
      <c r="N25" s="243">
        <f>+M25*G25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30" customHeight="1" x14ac:dyDescent="0.25">
      <c r="A26" s="9"/>
      <c r="B26" s="109" t="s">
        <v>80</v>
      </c>
      <c r="C26" s="130" t="s">
        <v>26</v>
      </c>
      <c r="D26" s="17" t="s">
        <v>225</v>
      </c>
      <c r="E26" s="168"/>
      <c r="F26" s="168"/>
      <c r="G26" s="169"/>
      <c r="H26" s="83"/>
      <c r="I26" s="83"/>
      <c r="J26" s="79">
        <v>1</v>
      </c>
      <c r="K26" s="83"/>
      <c r="L26" s="83"/>
      <c r="M26" s="81"/>
      <c r="N26" s="243">
        <f>+M26*G26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28.5" x14ac:dyDescent="0.25">
      <c r="B27" s="109" t="s">
        <v>81</v>
      </c>
      <c r="C27" s="130" t="s">
        <v>27</v>
      </c>
      <c r="D27" s="110" t="s">
        <v>217</v>
      </c>
      <c r="E27" s="168"/>
      <c r="F27" s="168"/>
      <c r="G27" s="169"/>
      <c r="H27" s="77"/>
      <c r="I27" s="83"/>
      <c r="J27" s="83"/>
      <c r="K27" s="78"/>
      <c r="L27" s="78"/>
      <c r="M27" s="78"/>
      <c r="N27" s="142">
        <f>+N28+N29+N30</f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0" customHeight="1" x14ac:dyDescent="0.25">
      <c r="B28" s="109" t="s">
        <v>82</v>
      </c>
      <c r="C28" s="130" t="s">
        <v>28</v>
      </c>
      <c r="D28" s="128" t="s">
        <v>214</v>
      </c>
      <c r="E28" s="168"/>
      <c r="F28" s="168"/>
      <c r="G28" s="169"/>
      <c r="H28" s="77"/>
      <c r="I28" s="77"/>
      <c r="J28" s="79">
        <v>0.2</v>
      </c>
      <c r="K28" s="83"/>
      <c r="L28" s="83"/>
      <c r="M28" s="81"/>
      <c r="N28" s="142">
        <f>+M28*G28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30" customHeight="1" x14ac:dyDescent="0.25">
      <c r="B29" s="109" t="s">
        <v>83</v>
      </c>
      <c r="C29" s="130" t="s">
        <v>29</v>
      </c>
      <c r="D29" s="128" t="s">
        <v>224</v>
      </c>
      <c r="E29" s="168"/>
      <c r="F29" s="168"/>
      <c r="G29" s="169"/>
      <c r="H29" s="77"/>
      <c r="I29" s="77"/>
      <c r="J29" s="79">
        <v>0.5</v>
      </c>
      <c r="K29" s="83"/>
      <c r="L29" s="83"/>
      <c r="M29" s="81"/>
      <c r="N29" s="142">
        <f>+M29*G29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30" customHeight="1" x14ac:dyDescent="0.25">
      <c r="B30" s="109" t="s">
        <v>84</v>
      </c>
      <c r="C30" s="130" t="s">
        <v>30</v>
      </c>
      <c r="D30" s="128" t="s">
        <v>225</v>
      </c>
      <c r="E30" s="168"/>
      <c r="F30" s="168"/>
      <c r="G30" s="169"/>
      <c r="H30" s="77"/>
      <c r="I30" s="77"/>
      <c r="J30" s="79">
        <v>1</v>
      </c>
      <c r="K30" s="83"/>
      <c r="L30" s="83"/>
      <c r="M30" s="81"/>
      <c r="N30" s="142">
        <f>+M30*G30</f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4.75" customHeight="1" x14ac:dyDescent="0.25">
      <c r="B31" s="109" t="s">
        <v>85</v>
      </c>
      <c r="C31" s="130" t="s">
        <v>31</v>
      </c>
      <c r="D31" s="110" t="s">
        <v>315</v>
      </c>
      <c r="E31" s="168"/>
      <c r="F31" s="168"/>
      <c r="G31" s="169"/>
      <c r="H31" s="77"/>
      <c r="I31" s="83"/>
      <c r="J31" s="83"/>
      <c r="K31" s="78"/>
      <c r="L31" s="78"/>
      <c r="M31" s="78"/>
      <c r="N31" s="142">
        <f>+N32+N33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30" customHeight="1" x14ac:dyDescent="0.25">
      <c r="B32" s="109" t="s">
        <v>86</v>
      </c>
      <c r="C32" s="130" t="s">
        <v>32</v>
      </c>
      <c r="D32" s="17" t="s">
        <v>216</v>
      </c>
      <c r="E32" s="168"/>
      <c r="F32" s="168"/>
      <c r="G32" s="169"/>
      <c r="H32" s="77"/>
      <c r="I32" s="83"/>
      <c r="J32" s="79">
        <v>0.55000000000000004</v>
      </c>
      <c r="K32" s="83"/>
      <c r="L32" s="83"/>
      <c r="M32" s="81"/>
      <c r="N32" s="142">
        <f>+G32*M32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ht="30" customHeight="1" x14ac:dyDescent="0.25">
      <c r="B33" s="109" t="s">
        <v>87</v>
      </c>
      <c r="C33" s="130" t="s">
        <v>33</v>
      </c>
      <c r="D33" s="17" t="s">
        <v>225</v>
      </c>
      <c r="E33" s="168"/>
      <c r="F33" s="168"/>
      <c r="G33" s="169"/>
      <c r="H33" s="77"/>
      <c r="I33" s="83"/>
      <c r="J33" s="79">
        <v>1</v>
      </c>
      <c r="K33" s="83"/>
      <c r="L33" s="83"/>
      <c r="M33" s="81"/>
      <c r="N33" s="142">
        <f>+G33*M33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ht="30" customHeight="1" x14ac:dyDescent="0.25">
      <c r="B34" s="109" t="s">
        <v>88</v>
      </c>
      <c r="C34" s="236" t="s">
        <v>4</v>
      </c>
      <c r="D34" s="209" t="s">
        <v>299</v>
      </c>
      <c r="E34" s="169"/>
      <c r="F34" s="169"/>
      <c r="G34" s="168"/>
      <c r="H34" s="77"/>
      <c r="I34" s="77"/>
      <c r="J34" s="83"/>
      <c r="K34" s="77"/>
      <c r="L34" s="77"/>
      <c r="M34" s="83"/>
      <c r="N34" s="142">
        <f>+N35+N36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ht="30" customHeight="1" x14ac:dyDescent="0.25">
      <c r="B35" s="109" t="s">
        <v>89</v>
      </c>
      <c r="C35" s="130" t="s">
        <v>34</v>
      </c>
      <c r="D35" s="17" t="s">
        <v>313</v>
      </c>
      <c r="E35" s="170"/>
      <c r="F35" s="170"/>
      <c r="G35" s="168"/>
      <c r="H35" s="79">
        <v>0.5</v>
      </c>
      <c r="I35" s="79">
        <v>0.85</v>
      </c>
      <c r="J35" s="83"/>
      <c r="K35" s="81"/>
      <c r="L35" s="81"/>
      <c r="M35" s="83"/>
      <c r="N35" s="142">
        <f>+E35*K35+F35*L35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30" customHeight="1" x14ac:dyDescent="0.25">
      <c r="B36" s="109" t="s">
        <v>90</v>
      </c>
      <c r="C36" s="130" t="s">
        <v>37</v>
      </c>
      <c r="D36" s="17" t="s">
        <v>314</v>
      </c>
      <c r="E36" s="170"/>
      <c r="F36" s="170"/>
      <c r="G36" s="168"/>
      <c r="H36" s="79">
        <v>1</v>
      </c>
      <c r="I36" s="79">
        <v>1</v>
      </c>
      <c r="J36" s="83"/>
      <c r="K36" s="81"/>
      <c r="L36" s="81"/>
      <c r="M36" s="83"/>
      <c r="N36" s="142">
        <f>+E36*K36+F36*L36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30" customHeight="1" x14ac:dyDescent="0.25">
      <c r="B37" s="109" t="s">
        <v>91</v>
      </c>
      <c r="C37" s="236" t="s">
        <v>8</v>
      </c>
      <c r="D37" s="112" t="s">
        <v>210</v>
      </c>
      <c r="E37" s="170"/>
      <c r="F37" s="170"/>
      <c r="G37" s="168"/>
      <c r="H37" s="77"/>
      <c r="I37" s="77"/>
      <c r="J37" s="83"/>
      <c r="K37" s="77"/>
      <c r="L37" s="77"/>
      <c r="M37" s="83"/>
      <c r="N37" s="142">
        <f>+N38+N41+N44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30" customHeight="1" x14ac:dyDescent="0.25">
      <c r="B38" s="109" t="s">
        <v>92</v>
      </c>
      <c r="C38" s="130" t="s">
        <v>38</v>
      </c>
      <c r="D38" s="111" t="s">
        <v>280</v>
      </c>
      <c r="E38" s="170"/>
      <c r="F38" s="170"/>
      <c r="G38" s="168"/>
      <c r="H38" s="77"/>
      <c r="I38" s="77"/>
      <c r="J38" s="83"/>
      <c r="K38" s="77"/>
      <c r="L38" s="77"/>
      <c r="M38" s="83"/>
      <c r="N38" s="142">
        <f>+N39+N40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31.5" customHeight="1" x14ac:dyDescent="0.25">
      <c r="B39" s="109" t="s">
        <v>93</v>
      </c>
      <c r="C39" s="130" t="s">
        <v>62</v>
      </c>
      <c r="D39" s="17" t="s">
        <v>216</v>
      </c>
      <c r="E39" s="85"/>
      <c r="F39" s="85"/>
      <c r="G39" s="168"/>
      <c r="H39" s="79">
        <v>0.5</v>
      </c>
      <c r="I39" s="79">
        <v>0.85</v>
      </c>
      <c r="J39" s="83"/>
      <c r="K39" s="81"/>
      <c r="L39" s="81"/>
      <c r="M39" s="83"/>
      <c r="N39" s="142">
        <f>+E39*K39+F39*L39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ht="30" customHeight="1" x14ac:dyDescent="0.25">
      <c r="B40" s="109" t="s">
        <v>94</v>
      </c>
      <c r="C40" s="130" t="s">
        <v>63</v>
      </c>
      <c r="D40" s="17" t="s">
        <v>225</v>
      </c>
      <c r="E40" s="85"/>
      <c r="F40" s="85"/>
      <c r="G40" s="168"/>
      <c r="H40" s="79">
        <v>1</v>
      </c>
      <c r="I40" s="79">
        <v>1</v>
      </c>
      <c r="J40" s="83"/>
      <c r="K40" s="81"/>
      <c r="L40" s="81"/>
      <c r="M40" s="83"/>
      <c r="N40" s="142">
        <f>+E40*K40+F40*L40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ht="30" customHeight="1" x14ac:dyDescent="0.25">
      <c r="B41" s="109" t="s">
        <v>95</v>
      </c>
      <c r="C41" s="130" t="s">
        <v>39</v>
      </c>
      <c r="D41" s="111" t="s">
        <v>277</v>
      </c>
      <c r="E41" s="85"/>
      <c r="F41" s="85"/>
      <c r="G41" s="168"/>
      <c r="H41" s="77"/>
      <c r="I41" s="77"/>
      <c r="J41" s="83"/>
      <c r="K41" s="77"/>
      <c r="L41" s="77"/>
      <c r="M41" s="83"/>
      <c r="N41" s="142">
        <f>+N42+N43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ht="30" customHeight="1" x14ac:dyDescent="0.25">
      <c r="B42" s="109" t="s">
        <v>96</v>
      </c>
      <c r="C42" s="130" t="s">
        <v>40</v>
      </c>
      <c r="D42" s="17" t="s">
        <v>216</v>
      </c>
      <c r="E42" s="171"/>
      <c r="F42" s="171"/>
      <c r="G42" s="168"/>
      <c r="H42" s="79">
        <v>0.5</v>
      </c>
      <c r="I42" s="79">
        <v>1</v>
      </c>
      <c r="J42" s="83"/>
      <c r="K42" s="81"/>
      <c r="L42" s="81"/>
      <c r="M42" s="83"/>
      <c r="N42" s="142">
        <f>+E42*K42+F42*L42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ht="30" customHeight="1" x14ac:dyDescent="0.25">
      <c r="B43" s="109" t="s">
        <v>97</v>
      </c>
      <c r="C43" s="130" t="s">
        <v>44</v>
      </c>
      <c r="D43" s="17" t="s">
        <v>225</v>
      </c>
      <c r="E43" s="171"/>
      <c r="F43" s="169"/>
      <c r="G43" s="168"/>
      <c r="H43" s="79">
        <v>1</v>
      </c>
      <c r="I43" s="79">
        <v>1</v>
      </c>
      <c r="J43" s="83"/>
      <c r="K43" s="81"/>
      <c r="L43" s="81"/>
      <c r="M43" s="83"/>
      <c r="N43" s="142">
        <f>+E43*K43+F43*L43</f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ht="30" customHeight="1" x14ac:dyDescent="0.25">
      <c r="B44" s="109" t="s">
        <v>98</v>
      </c>
      <c r="C44" s="130" t="s">
        <v>48</v>
      </c>
      <c r="D44" s="26" t="s">
        <v>227</v>
      </c>
      <c r="E44" s="171"/>
      <c r="F44" s="169"/>
      <c r="G44" s="168"/>
      <c r="H44" s="79">
        <v>0.5</v>
      </c>
      <c r="I44" s="79">
        <v>0.85</v>
      </c>
      <c r="J44" s="83"/>
      <c r="K44" s="81"/>
      <c r="L44" s="81"/>
      <c r="M44" s="83"/>
      <c r="N44" s="142">
        <f>+E44*K44+F44*L44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ht="30" customHeight="1" x14ac:dyDescent="0.25">
      <c r="B45" s="109" t="s">
        <v>99</v>
      </c>
      <c r="C45" s="236" t="s">
        <v>54</v>
      </c>
      <c r="D45" s="135" t="s">
        <v>228</v>
      </c>
      <c r="E45" s="171"/>
      <c r="F45" s="169"/>
      <c r="G45" s="168"/>
      <c r="H45" s="77"/>
      <c r="I45" s="77"/>
      <c r="J45" s="83"/>
      <c r="K45" s="81"/>
      <c r="L45" s="81"/>
      <c r="M45" s="83"/>
      <c r="N45" s="142">
        <f>+E45*K45+F45*L45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ht="30" customHeight="1" x14ac:dyDescent="0.25">
      <c r="B46" s="109" t="s">
        <v>100</v>
      </c>
      <c r="C46" s="236" t="s">
        <v>55</v>
      </c>
      <c r="D46" s="136" t="s">
        <v>211</v>
      </c>
      <c r="E46" s="169"/>
      <c r="F46" s="171"/>
      <c r="G46" s="168"/>
      <c r="H46" s="77"/>
      <c r="I46" s="77"/>
      <c r="J46" s="77"/>
      <c r="K46" s="77"/>
      <c r="L46" s="77"/>
      <c r="M46" s="83"/>
      <c r="N46" s="142">
        <f>+N47+N48+N49</f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ht="30" customHeight="1" x14ac:dyDescent="0.25">
      <c r="B47" s="109" t="s">
        <v>101</v>
      </c>
      <c r="C47" s="130" t="s">
        <v>303</v>
      </c>
      <c r="D47" s="59" t="s">
        <v>281</v>
      </c>
      <c r="E47" s="166"/>
      <c r="F47" s="172"/>
      <c r="G47" s="172"/>
      <c r="H47" s="79">
        <v>0.05</v>
      </c>
      <c r="I47" s="83"/>
      <c r="J47" s="83"/>
      <c r="K47" s="81"/>
      <c r="L47" s="83"/>
      <c r="M47" s="83"/>
      <c r="N47" s="142">
        <f>+E47*K47</f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ht="30" customHeight="1" x14ac:dyDescent="0.25">
      <c r="B48" s="109" t="s">
        <v>102</v>
      </c>
      <c r="C48" s="130" t="s">
        <v>304</v>
      </c>
      <c r="D48" s="59" t="s">
        <v>316</v>
      </c>
      <c r="E48" s="169"/>
      <c r="F48" s="172"/>
      <c r="G48" s="168"/>
      <c r="H48" s="79">
        <v>1</v>
      </c>
      <c r="I48" s="83"/>
      <c r="J48" s="83"/>
      <c r="K48" s="81"/>
      <c r="L48" s="83"/>
      <c r="M48" s="83"/>
      <c r="N48" s="142">
        <f>+E48*K48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30" customHeight="1" x14ac:dyDescent="0.25">
      <c r="B49" s="109" t="s">
        <v>103</v>
      </c>
      <c r="C49" s="130" t="s">
        <v>305</v>
      </c>
      <c r="D49" s="59" t="s">
        <v>231</v>
      </c>
      <c r="E49" s="169"/>
      <c r="F49" s="171"/>
      <c r="G49" s="171"/>
      <c r="H49" s="79">
        <v>0.85</v>
      </c>
      <c r="I49" s="79">
        <v>0.85</v>
      </c>
      <c r="J49" s="79">
        <v>0.85</v>
      </c>
      <c r="K49" s="81"/>
      <c r="L49" s="81"/>
      <c r="M49" s="86"/>
      <c r="N49" s="142">
        <f>+E49*K49+F49*L49+G49*M49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30" customHeight="1" x14ac:dyDescent="0.25">
      <c r="B50" s="109" t="s">
        <v>104</v>
      </c>
      <c r="C50" s="236" t="s">
        <v>56</v>
      </c>
      <c r="D50" s="133" t="s">
        <v>232</v>
      </c>
      <c r="E50" s="169"/>
      <c r="F50" s="171"/>
      <c r="G50" s="171"/>
      <c r="H50" s="77"/>
      <c r="I50" s="77"/>
      <c r="J50" s="83"/>
      <c r="K50" s="81"/>
      <c r="L50" s="81"/>
      <c r="M50" s="86"/>
      <c r="N50" s="142">
        <f>+E50*K50+F50*L50+G50*M50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30" customHeight="1" x14ac:dyDescent="0.25">
      <c r="B51" s="109" t="s">
        <v>105</v>
      </c>
      <c r="C51" s="236" t="s">
        <v>57</v>
      </c>
      <c r="D51" s="137" t="s">
        <v>282</v>
      </c>
      <c r="E51" s="85"/>
      <c r="F51" s="171"/>
      <c r="G51" s="172"/>
      <c r="H51" s="79">
        <v>1</v>
      </c>
      <c r="I51" s="79">
        <v>1</v>
      </c>
      <c r="J51" s="87"/>
      <c r="K51" s="81"/>
      <c r="L51" s="81"/>
      <c r="M51" s="83"/>
      <c r="N51" s="142">
        <f>+E51*K51+F51*L51</f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30" customHeight="1" x14ac:dyDescent="0.25">
      <c r="B52" s="109" t="s">
        <v>106</v>
      </c>
      <c r="C52" s="236" t="s">
        <v>58</v>
      </c>
      <c r="D52" s="137" t="s">
        <v>283</v>
      </c>
      <c r="E52" s="164"/>
      <c r="F52" s="171"/>
      <c r="G52" s="172"/>
      <c r="H52" s="87"/>
      <c r="I52" s="87"/>
      <c r="J52" s="83"/>
      <c r="K52" s="87"/>
      <c r="L52" s="87"/>
      <c r="M52" s="83"/>
      <c r="N52" s="142">
        <f>+N53+N54+N55+N56</f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customHeight="1" x14ac:dyDescent="0.25">
      <c r="B53" s="109" t="s">
        <v>107</v>
      </c>
      <c r="C53" s="130" t="s">
        <v>59</v>
      </c>
      <c r="D53" s="64" t="s">
        <v>238</v>
      </c>
      <c r="E53" s="85"/>
      <c r="F53" s="169"/>
      <c r="G53" s="172"/>
      <c r="H53" s="77"/>
      <c r="I53" s="77"/>
      <c r="J53" s="87"/>
      <c r="K53" s="81"/>
      <c r="L53" s="81"/>
      <c r="M53" s="83"/>
      <c r="N53" s="142">
        <f>+E53*K53+F53*L53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30" customHeight="1" x14ac:dyDescent="0.25">
      <c r="A54" s="9"/>
      <c r="B54" s="109" t="s">
        <v>108</v>
      </c>
      <c r="C54" s="130" t="s">
        <v>60</v>
      </c>
      <c r="D54" s="59" t="s">
        <v>239</v>
      </c>
      <c r="E54" s="85"/>
      <c r="F54" s="85"/>
      <c r="G54" s="172"/>
      <c r="H54" s="79">
        <v>0.05</v>
      </c>
      <c r="I54" s="79">
        <v>0.05</v>
      </c>
      <c r="J54" s="87"/>
      <c r="K54" s="81"/>
      <c r="L54" s="81"/>
      <c r="M54" s="83"/>
      <c r="N54" s="142">
        <f>+E54*K54+F54*L54</f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30" customHeight="1" x14ac:dyDescent="0.25">
      <c r="B55" s="109" t="s">
        <v>109</v>
      </c>
      <c r="C55" s="130" t="s">
        <v>61</v>
      </c>
      <c r="D55" s="65" t="s">
        <v>284</v>
      </c>
      <c r="E55" s="169"/>
      <c r="F55" s="169"/>
      <c r="G55" s="172"/>
      <c r="H55" s="79">
        <v>0.1</v>
      </c>
      <c r="I55" s="79">
        <v>0.1</v>
      </c>
      <c r="J55" s="87"/>
      <c r="K55" s="81"/>
      <c r="L55" s="81"/>
      <c r="M55" s="83"/>
      <c r="N55" s="142">
        <f>+E55*K55+F55*L55</f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30" customHeight="1" thickBot="1" x14ac:dyDescent="0.3">
      <c r="B56" s="210" t="s">
        <v>110</v>
      </c>
      <c r="C56" s="211" t="s">
        <v>166</v>
      </c>
      <c r="D56" s="212" t="s">
        <v>285</v>
      </c>
      <c r="E56" s="173"/>
      <c r="F56" s="173"/>
      <c r="G56" s="174"/>
      <c r="H56" s="213">
        <v>1</v>
      </c>
      <c r="I56" s="213">
        <v>1</v>
      </c>
      <c r="J56" s="146"/>
      <c r="K56" s="147"/>
      <c r="L56" s="147"/>
      <c r="M56" s="148"/>
      <c r="N56" s="214">
        <f>+E56*K56+F56*L56</f>
        <v>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5" x14ac:dyDescent="0.25"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5" x14ac:dyDescent="0.25"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5" x14ac:dyDescent="0.25"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5" x14ac:dyDescent="0.2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5" x14ac:dyDescent="0.2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5" x14ac:dyDescent="0.25"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5" x14ac:dyDescent="0.25"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5" x14ac:dyDescent="0.25"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76" spans="15:15" ht="15" x14ac:dyDescent="0.25">
      <c r="O76"/>
    </row>
  </sheetData>
  <mergeCells count="12">
    <mergeCell ref="N6:N8"/>
    <mergeCell ref="B2:N2"/>
    <mergeCell ref="K7:L7"/>
    <mergeCell ref="M7:M8"/>
    <mergeCell ref="B6:D8"/>
    <mergeCell ref="E6:G6"/>
    <mergeCell ref="H6:J6"/>
    <mergeCell ref="K6:M6"/>
    <mergeCell ref="E7:F7"/>
    <mergeCell ref="G7:G8"/>
    <mergeCell ref="H7:I7"/>
    <mergeCell ref="J7:J8"/>
  </mergeCells>
  <pageMargins left="0.70866141732283505" right="0.70866141732283505" top="0.74803149606299202" bottom="0.74803149606299202" header="0.31496062992126" footer="0.31496062992126"/>
  <pageSetup paperSize="9" scale="44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4"/>
  <sheetViews>
    <sheetView showGridLines="0" topLeftCell="E7" zoomScale="90" zoomScaleNormal="90" zoomScaleSheetLayoutView="75" workbookViewId="0">
      <selection activeCell="D16" sqref="D16"/>
    </sheetView>
  </sheetViews>
  <sheetFormatPr defaultColWidth="11.42578125" defaultRowHeight="14.25" x14ac:dyDescent="0.25"/>
  <cols>
    <col min="1" max="1" width="2.42578125" style="4" customWidth="1"/>
    <col min="2" max="2" width="10" style="10" customWidth="1"/>
    <col min="3" max="3" width="8.7109375" style="11" customWidth="1"/>
    <col min="4" max="4" width="85.7109375" style="4" customWidth="1"/>
    <col min="5" max="10" width="20.7109375" style="4" customWidth="1"/>
    <col min="11" max="11" width="25.42578125" style="4" customWidth="1"/>
    <col min="12" max="16384" width="11.42578125" style="4"/>
  </cols>
  <sheetData>
    <row r="1" spans="1:11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</row>
    <row r="2" spans="1:11" ht="29.25" customHeight="1" thickBot="1" x14ac:dyDescent="0.3">
      <c r="A2" s="1"/>
      <c r="B2" s="261" t="s">
        <v>293</v>
      </c>
      <c r="C2" s="262"/>
      <c r="D2" s="262"/>
      <c r="E2" s="262"/>
      <c r="F2" s="262"/>
      <c r="G2" s="262"/>
      <c r="H2" s="262"/>
      <c r="I2" s="262"/>
      <c r="J2" s="262"/>
      <c r="K2" s="263"/>
    </row>
    <row r="3" spans="1:11" ht="15" customHeight="1" x14ac:dyDescent="0.25">
      <c r="A3" s="1"/>
      <c r="B3" s="19"/>
      <c r="C3" s="19"/>
      <c r="D3" s="19"/>
      <c r="E3" s="19"/>
      <c r="F3" s="19"/>
      <c r="G3" s="19"/>
      <c r="H3" s="19"/>
      <c r="I3" s="19"/>
    </row>
    <row r="4" spans="1:11" ht="15" customHeight="1" x14ac:dyDescent="0.25">
      <c r="A4" s="1"/>
      <c r="B4" s="19"/>
      <c r="C4" s="19"/>
      <c r="D4" s="6" t="s">
        <v>167</v>
      </c>
      <c r="E4" s="6"/>
      <c r="F4" s="25"/>
      <c r="G4" s="25"/>
      <c r="H4" s="25"/>
      <c r="I4" s="19"/>
    </row>
    <row r="5" spans="1:11" ht="15" customHeight="1" thickBot="1" x14ac:dyDescent="0.3">
      <c r="A5" s="1"/>
      <c r="B5" s="19"/>
      <c r="C5" s="19"/>
      <c r="D5" s="5"/>
      <c r="E5" s="19"/>
      <c r="F5" s="19"/>
      <c r="G5" s="19"/>
      <c r="H5" s="19"/>
      <c r="I5" s="19"/>
    </row>
    <row r="6" spans="1:11" s="8" customFormat="1" ht="51.75" customHeight="1" x14ac:dyDescent="0.25">
      <c r="A6" s="7"/>
      <c r="B6" s="265" t="s">
        <v>171</v>
      </c>
      <c r="C6" s="268" t="s">
        <v>181</v>
      </c>
      <c r="D6" s="274" t="s">
        <v>172</v>
      </c>
      <c r="E6" s="292" t="s">
        <v>199</v>
      </c>
      <c r="F6" s="292"/>
      <c r="G6" s="292" t="s">
        <v>242</v>
      </c>
      <c r="H6" s="292"/>
      <c r="I6" s="292" t="s">
        <v>243</v>
      </c>
      <c r="J6" s="292"/>
      <c r="K6" s="296" t="s">
        <v>286</v>
      </c>
    </row>
    <row r="7" spans="1:11" s="8" customFormat="1" ht="51.75" customHeight="1" x14ac:dyDescent="0.25">
      <c r="A7" s="7"/>
      <c r="B7" s="266"/>
      <c r="C7" s="269"/>
      <c r="D7" s="272"/>
      <c r="E7" s="220" t="s">
        <v>168</v>
      </c>
      <c r="F7" s="220" t="s">
        <v>169</v>
      </c>
      <c r="G7" s="220" t="s">
        <v>168</v>
      </c>
      <c r="H7" s="220" t="s">
        <v>169</v>
      </c>
      <c r="I7" s="220" t="s">
        <v>168</v>
      </c>
      <c r="J7" s="220" t="s">
        <v>169</v>
      </c>
      <c r="K7" s="297"/>
    </row>
    <row r="8" spans="1:11" s="8" customFormat="1" ht="30.75" customHeight="1" x14ac:dyDescent="0.25">
      <c r="A8" s="7"/>
      <c r="B8" s="298"/>
      <c r="C8" s="299"/>
      <c r="D8" s="273"/>
      <c r="E8" s="76" t="s">
        <v>64</v>
      </c>
      <c r="F8" s="76" t="s">
        <v>65</v>
      </c>
      <c r="G8" s="76" t="s">
        <v>66</v>
      </c>
      <c r="H8" s="76" t="s">
        <v>67</v>
      </c>
      <c r="I8" s="76" t="s">
        <v>68</v>
      </c>
      <c r="J8" s="76" t="s">
        <v>69</v>
      </c>
      <c r="K8" s="145" t="s">
        <v>70</v>
      </c>
    </row>
    <row r="9" spans="1:11" s="8" customFormat="1" ht="50.25" customHeight="1" x14ac:dyDescent="0.25">
      <c r="A9" s="7"/>
      <c r="B9" s="109" t="s">
        <v>64</v>
      </c>
      <c r="C9" s="239">
        <v>2</v>
      </c>
      <c r="D9" s="13" t="s">
        <v>183</v>
      </c>
      <c r="E9" s="121"/>
      <c r="F9" s="117"/>
      <c r="G9" s="83"/>
      <c r="H9" s="83"/>
      <c r="I9" s="83"/>
      <c r="J9" s="83"/>
      <c r="K9" s="225">
        <f>+K10+K11+K14+K15+K16+K17+K18+K19</f>
        <v>0</v>
      </c>
    </row>
    <row r="10" spans="1:11" s="8" customFormat="1" ht="50.25" customHeight="1" x14ac:dyDescent="0.25">
      <c r="A10" s="7"/>
      <c r="B10" s="109" t="s">
        <v>65</v>
      </c>
      <c r="C10" s="239">
        <v>2.1</v>
      </c>
      <c r="D10" s="13" t="s">
        <v>287</v>
      </c>
      <c r="E10" s="117"/>
      <c r="F10" s="117"/>
      <c r="G10" s="138">
        <v>0</v>
      </c>
      <c r="H10" s="119">
        <v>1</v>
      </c>
      <c r="I10" s="83"/>
      <c r="J10" s="118"/>
      <c r="K10" s="225">
        <f>+J10*F10</f>
        <v>0</v>
      </c>
    </row>
    <row r="11" spans="1:11" s="8" customFormat="1" ht="50.25" customHeight="1" x14ac:dyDescent="0.25">
      <c r="A11" s="7"/>
      <c r="B11" s="109" t="s">
        <v>66</v>
      </c>
      <c r="C11" s="239">
        <v>2.2000000000000002</v>
      </c>
      <c r="D11" s="13" t="s">
        <v>248</v>
      </c>
      <c r="E11" s="122"/>
      <c r="F11" s="89"/>
      <c r="G11" s="83"/>
      <c r="H11" s="83"/>
      <c r="I11" s="83"/>
      <c r="J11" s="83"/>
      <c r="K11" s="225">
        <f>+K12+K13</f>
        <v>0</v>
      </c>
    </row>
    <row r="12" spans="1:11" s="8" customFormat="1" ht="50.25" customHeight="1" x14ac:dyDescent="0.25">
      <c r="A12" s="7"/>
      <c r="B12" s="109" t="s">
        <v>67</v>
      </c>
      <c r="C12" s="120" t="s">
        <v>9</v>
      </c>
      <c r="D12" s="26" t="s">
        <v>288</v>
      </c>
      <c r="E12" s="122"/>
      <c r="F12" s="89"/>
      <c r="G12" s="30">
        <v>0.95</v>
      </c>
      <c r="H12" s="30">
        <v>1</v>
      </c>
      <c r="I12" s="85"/>
      <c r="J12" s="89"/>
      <c r="K12" s="225">
        <f>+E12*I12+F12*J12</f>
        <v>0</v>
      </c>
    </row>
    <row r="13" spans="1:11" ht="50.25" customHeight="1" x14ac:dyDescent="0.25">
      <c r="A13" s="9"/>
      <c r="B13" s="109" t="s">
        <v>68</v>
      </c>
      <c r="C13" s="123" t="s">
        <v>10</v>
      </c>
      <c r="D13" s="26" t="s">
        <v>252</v>
      </c>
      <c r="E13" s="124"/>
      <c r="F13" s="89"/>
      <c r="G13" s="30">
        <v>0.9</v>
      </c>
      <c r="H13" s="30">
        <v>1</v>
      </c>
      <c r="I13" s="85"/>
      <c r="J13" s="89"/>
      <c r="K13" s="225">
        <f>+E13*I13+F13*J13</f>
        <v>0</v>
      </c>
    </row>
    <row r="14" spans="1:11" ht="50.25" customHeight="1" x14ac:dyDescent="0.25">
      <c r="A14" s="9"/>
      <c r="B14" s="109" t="s">
        <v>69</v>
      </c>
      <c r="C14" s="240" t="s">
        <v>7</v>
      </c>
      <c r="D14" s="13" t="s">
        <v>289</v>
      </c>
      <c r="E14" s="124"/>
      <c r="F14" s="88"/>
      <c r="G14" s="30">
        <v>0.5</v>
      </c>
      <c r="H14" s="30">
        <v>1</v>
      </c>
      <c r="I14" s="85"/>
      <c r="J14" s="85"/>
      <c r="K14" s="225">
        <f>+E14*I14+F14*J14</f>
        <v>0</v>
      </c>
    </row>
    <row r="15" spans="1:11" ht="50.25" customHeight="1" x14ac:dyDescent="0.25">
      <c r="A15" s="9"/>
      <c r="B15" s="109" t="s">
        <v>70</v>
      </c>
      <c r="C15" s="240" t="s">
        <v>145</v>
      </c>
      <c r="D15" s="13" t="s">
        <v>290</v>
      </c>
      <c r="E15" s="124"/>
      <c r="F15" s="88"/>
      <c r="G15" s="30">
        <v>0.5</v>
      </c>
      <c r="H15" s="30">
        <v>1</v>
      </c>
      <c r="I15" s="85"/>
      <c r="J15" s="85"/>
      <c r="K15" s="225">
        <f>+E15*I15+F15*J15</f>
        <v>0</v>
      </c>
    </row>
    <row r="16" spans="1:11" ht="50.25" customHeight="1" x14ac:dyDescent="0.25">
      <c r="A16" s="9"/>
      <c r="B16" s="109" t="s">
        <v>71</v>
      </c>
      <c r="C16" s="240" t="s">
        <v>146</v>
      </c>
      <c r="D16" s="13" t="s">
        <v>261</v>
      </c>
      <c r="E16" s="124"/>
      <c r="F16" s="88"/>
      <c r="G16" s="83"/>
      <c r="H16" s="83"/>
      <c r="I16" s="85"/>
      <c r="J16" s="88"/>
      <c r="K16" s="225">
        <f>+E16*I16+F16*J16</f>
        <v>0</v>
      </c>
    </row>
    <row r="17" spans="1:11" ht="50.25" customHeight="1" x14ac:dyDescent="0.25">
      <c r="A17" s="9"/>
      <c r="B17" s="109" t="s">
        <v>72</v>
      </c>
      <c r="C17" s="240" t="s">
        <v>149</v>
      </c>
      <c r="D17" s="13" t="s">
        <v>262</v>
      </c>
      <c r="E17" s="124"/>
      <c r="F17" s="131"/>
      <c r="G17" s="30">
        <v>0</v>
      </c>
      <c r="H17" s="30">
        <v>1</v>
      </c>
      <c r="I17" s="83"/>
      <c r="J17" s="88"/>
      <c r="K17" s="225">
        <f>+F17*J17</f>
        <v>0</v>
      </c>
    </row>
    <row r="18" spans="1:11" ht="50.25" customHeight="1" x14ac:dyDescent="0.25">
      <c r="A18" s="9"/>
      <c r="B18" s="109" t="s">
        <v>73</v>
      </c>
      <c r="C18" s="240" t="s">
        <v>150</v>
      </c>
      <c r="D18" s="13" t="s">
        <v>291</v>
      </c>
      <c r="E18" s="124"/>
      <c r="F18" s="131"/>
      <c r="G18" s="30">
        <v>0</v>
      </c>
      <c r="H18" s="30">
        <v>1</v>
      </c>
      <c r="I18" s="83"/>
      <c r="J18" s="27"/>
      <c r="K18" s="225">
        <f>+F18*J18</f>
        <v>0</v>
      </c>
    </row>
    <row r="19" spans="1:11" ht="50.25" customHeight="1" thickBot="1" x14ac:dyDescent="0.3">
      <c r="A19" s="9"/>
      <c r="B19" s="210" t="s">
        <v>74</v>
      </c>
      <c r="C19" s="241" t="s">
        <v>151</v>
      </c>
      <c r="D19" s="132" t="s">
        <v>268</v>
      </c>
      <c r="E19" s="215"/>
      <c r="F19" s="216"/>
      <c r="G19" s="217">
        <v>0</v>
      </c>
      <c r="H19" s="217">
        <v>1</v>
      </c>
      <c r="I19" s="148"/>
      <c r="J19" s="218"/>
      <c r="K19" s="233">
        <f>+F19*J19</f>
        <v>0</v>
      </c>
    </row>
    <row r="22" spans="1:11" x14ac:dyDescent="0.25">
      <c r="C22" s="90"/>
      <c r="D22" s="91"/>
    </row>
    <row r="23" spans="1:11" x14ac:dyDescent="0.25">
      <c r="C23" s="90"/>
      <c r="D23" s="91"/>
    </row>
    <row r="24" spans="1:11" x14ac:dyDescent="0.25">
      <c r="D24" s="92"/>
    </row>
  </sheetData>
  <mergeCells count="8">
    <mergeCell ref="K6:K7"/>
    <mergeCell ref="B2:K2"/>
    <mergeCell ref="B6:B8"/>
    <mergeCell ref="C6:C8"/>
    <mergeCell ref="D6:D8"/>
    <mergeCell ref="E6:F6"/>
    <mergeCell ref="G6:H6"/>
    <mergeCell ref="I6:J6"/>
  </mergeCells>
  <pageMargins left="0.70866141732283505" right="0.70866141732283505" top="0.74803149606299202" bottom="0.74803149606299202" header="0.31496062992126" footer="0.31496062992126"/>
  <pageSetup paperSize="8" scale="65" orientation="landscape" r:id="rId1"/>
  <headerFooter>
    <oddHeader>&amp;CEN
ANNEX XII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8"/>
  <sheetViews>
    <sheetView showGridLines="0" topLeftCell="A25" zoomScaleNormal="100" workbookViewId="0">
      <selection activeCell="F37" sqref="F37"/>
    </sheetView>
  </sheetViews>
  <sheetFormatPr defaultColWidth="11.42578125" defaultRowHeight="14.25" x14ac:dyDescent="0.25"/>
  <cols>
    <col min="1" max="1" width="2.42578125" style="4" customWidth="1"/>
    <col min="2" max="2" width="10.7109375" style="10" customWidth="1"/>
    <col min="3" max="3" width="8.7109375" style="11" customWidth="1"/>
    <col min="4" max="4" width="133.7109375" style="4" customWidth="1"/>
    <col min="5" max="8" width="20.7109375" style="4" customWidth="1"/>
    <col min="9" max="16384" width="11.42578125" style="4"/>
  </cols>
  <sheetData>
    <row r="1" spans="1:8" ht="15.75" customHeight="1" thickBot="1" x14ac:dyDescent="0.3">
      <c r="A1" s="1"/>
      <c r="B1" s="2"/>
      <c r="C1" s="3"/>
      <c r="D1" s="1"/>
      <c r="E1" s="1"/>
      <c r="F1" s="1"/>
      <c r="G1" s="1"/>
    </row>
    <row r="2" spans="1:8" ht="29.25" customHeight="1" thickBot="1" x14ac:dyDescent="0.3">
      <c r="A2" s="1"/>
      <c r="B2" s="261" t="s">
        <v>292</v>
      </c>
      <c r="C2" s="262"/>
      <c r="D2" s="262"/>
      <c r="E2" s="262"/>
      <c r="F2" s="262"/>
      <c r="G2" s="262"/>
      <c r="H2" s="263"/>
    </row>
    <row r="3" spans="1:8" ht="15" customHeight="1" x14ac:dyDescent="0.25">
      <c r="A3" s="1"/>
      <c r="B3" s="19"/>
      <c r="C3" s="19"/>
      <c r="D3" s="19"/>
      <c r="E3" s="19"/>
      <c r="F3" s="19"/>
      <c r="G3" s="19"/>
    </row>
    <row r="4" spans="1:8" ht="15" customHeight="1" x14ac:dyDescent="0.25">
      <c r="A4" s="1"/>
      <c r="B4" s="19"/>
      <c r="C4" s="19"/>
      <c r="D4" s="234" t="s">
        <v>167</v>
      </c>
      <c r="E4" s="6"/>
      <c r="F4" s="19"/>
      <c r="G4" s="19"/>
    </row>
    <row r="5" spans="1:8" ht="15" customHeight="1" thickBot="1" x14ac:dyDescent="0.3">
      <c r="A5" s="1"/>
      <c r="B5" s="19"/>
      <c r="C5" s="19"/>
      <c r="D5" s="5"/>
      <c r="E5" s="19"/>
      <c r="F5" s="19"/>
      <c r="G5" s="19"/>
    </row>
    <row r="6" spans="1:8" s="8" customFormat="1" ht="55.9" customHeight="1" x14ac:dyDescent="0.25">
      <c r="A6" s="7"/>
      <c r="B6" s="265" t="s">
        <v>171</v>
      </c>
      <c r="C6" s="268" t="s">
        <v>181</v>
      </c>
      <c r="D6" s="271" t="s">
        <v>172</v>
      </c>
      <c r="E6" s="244" t="s">
        <v>199</v>
      </c>
      <c r="F6" s="244" t="s">
        <v>206</v>
      </c>
      <c r="G6" s="244" t="s">
        <v>294</v>
      </c>
      <c r="H6" s="245" t="s">
        <v>174</v>
      </c>
    </row>
    <row r="7" spans="1:8" s="8" customFormat="1" ht="30.75" customHeight="1" x14ac:dyDescent="0.25">
      <c r="A7" s="7"/>
      <c r="B7" s="298"/>
      <c r="C7" s="299"/>
      <c r="D7" s="300"/>
      <c r="E7" s="76" t="s">
        <v>64</v>
      </c>
      <c r="F7" s="76" t="s">
        <v>65</v>
      </c>
      <c r="G7" s="76" t="s">
        <v>66</v>
      </c>
      <c r="H7" s="145" t="s">
        <v>67</v>
      </c>
    </row>
    <row r="8" spans="1:8" s="8" customFormat="1" ht="30.75" customHeight="1" x14ac:dyDescent="0.25">
      <c r="A8" s="7"/>
      <c r="B8" s="109" t="s">
        <v>64</v>
      </c>
      <c r="C8" s="12">
        <v>1</v>
      </c>
      <c r="D8" s="13" t="s">
        <v>207</v>
      </c>
      <c r="E8" s="196">
        <f>+SUM('F1'!E10:H10)</f>
        <v>0</v>
      </c>
      <c r="F8" s="197">
        <f>+'F1'!Q10</f>
        <v>0</v>
      </c>
      <c r="G8" s="198"/>
      <c r="H8" s="20"/>
    </row>
    <row r="9" spans="1:8" ht="30" customHeight="1" x14ac:dyDescent="0.25">
      <c r="A9" s="9"/>
      <c r="B9" s="109" t="s">
        <v>65</v>
      </c>
      <c r="C9" s="15" t="s">
        <v>0</v>
      </c>
      <c r="D9" s="16" t="s">
        <v>208</v>
      </c>
      <c r="E9" s="196">
        <f>+SUM('F1'!E11:H11)</f>
        <v>0</v>
      </c>
      <c r="F9" s="197">
        <f>+'F1'!Q11</f>
        <v>0</v>
      </c>
      <c r="G9" s="198"/>
      <c r="H9" s="20"/>
    </row>
    <row r="10" spans="1:8" ht="30" customHeight="1" x14ac:dyDescent="0.25">
      <c r="A10" s="9"/>
      <c r="B10" s="109" t="s">
        <v>66</v>
      </c>
      <c r="C10" s="15" t="s">
        <v>3</v>
      </c>
      <c r="D10" s="16" t="s">
        <v>209</v>
      </c>
      <c r="E10" s="196">
        <f>+'F1'!H17</f>
        <v>0</v>
      </c>
      <c r="F10" s="197">
        <f>+'F1'!Q17</f>
        <v>0</v>
      </c>
      <c r="G10" s="198"/>
      <c r="H10" s="20"/>
    </row>
    <row r="11" spans="1:8" ht="30" customHeight="1" x14ac:dyDescent="0.25">
      <c r="A11" s="9"/>
      <c r="B11" s="246" t="s">
        <v>67</v>
      </c>
      <c r="C11" s="15" t="s">
        <v>4</v>
      </c>
      <c r="D11" s="16" t="s">
        <v>299</v>
      </c>
      <c r="E11" s="196">
        <f>+SUM('F1'!E37:G37)</f>
        <v>0</v>
      </c>
      <c r="F11" s="197">
        <f>+'F1'!Q37</f>
        <v>0</v>
      </c>
      <c r="G11" s="198"/>
      <c r="H11" s="20"/>
    </row>
    <row r="12" spans="1:8" ht="30" customHeight="1" x14ac:dyDescent="0.25">
      <c r="A12" s="9"/>
      <c r="B12" s="109" t="s">
        <v>68</v>
      </c>
      <c r="C12" s="15" t="s">
        <v>8</v>
      </c>
      <c r="D12" s="16" t="s">
        <v>210</v>
      </c>
      <c r="E12" s="196">
        <f>+SUM('F1'!E41:G41)</f>
        <v>0</v>
      </c>
      <c r="F12" s="197">
        <f>+'F1'!Q41</f>
        <v>0</v>
      </c>
      <c r="G12" s="199"/>
      <c r="H12" s="21"/>
    </row>
    <row r="13" spans="1:8" ht="30" customHeight="1" x14ac:dyDescent="0.25">
      <c r="A13" s="9"/>
      <c r="B13" s="109" t="s">
        <v>69</v>
      </c>
      <c r="C13" s="15" t="s">
        <v>54</v>
      </c>
      <c r="D13" s="16" t="s">
        <v>228</v>
      </c>
      <c r="E13" s="196">
        <f>+SUM('F1'!E62:G62)</f>
        <v>0</v>
      </c>
      <c r="F13" s="197">
        <f>+'F1'!Q62</f>
        <v>0</v>
      </c>
      <c r="G13" s="199"/>
      <c r="H13" s="21"/>
    </row>
    <row r="14" spans="1:8" ht="30" customHeight="1" x14ac:dyDescent="0.25">
      <c r="A14" s="9"/>
      <c r="B14" s="109" t="s">
        <v>70</v>
      </c>
      <c r="C14" s="15" t="s">
        <v>55</v>
      </c>
      <c r="D14" s="16" t="s">
        <v>211</v>
      </c>
      <c r="E14" s="197">
        <f>+'F1'!E63+'F1'!F63+'F1'!G63</f>
        <v>0</v>
      </c>
      <c r="F14" s="197">
        <f>+'F1'!Q63</f>
        <v>0</v>
      </c>
      <c r="G14" s="199"/>
      <c r="H14" s="21"/>
    </row>
    <row r="15" spans="1:8" ht="30" customHeight="1" x14ac:dyDescent="0.25">
      <c r="A15" s="9"/>
      <c r="B15" s="109" t="s">
        <v>71</v>
      </c>
      <c r="C15" s="15" t="s">
        <v>56</v>
      </c>
      <c r="D15" s="16" t="s">
        <v>232</v>
      </c>
      <c r="E15" s="197">
        <f>+SUM('F1'!E67:H67)</f>
        <v>0</v>
      </c>
      <c r="F15" s="197">
        <f>+'F1'!Q67</f>
        <v>0</v>
      </c>
      <c r="G15" s="199"/>
      <c r="H15" s="21"/>
    </row>
    <row r="16" spans="1:8" ht="30" customHeight="1" x14ac:dyDescent="0.25">
      <c r="A16" s="9"/>
      <c r="B16" s="109" t="s">
        <v>72</v>
      </c>
      <c r="C16" s="15" t="s">
        <v>57</v>
      </c>
      <c r="D16" s="16" t="s">
        <v>282</v>
      </c>
      <c r="E16" s="197">
        <f>+SUM('F1'!E68:G68)</f>
        <v>0</v>
      </c>
      <c r="F16" s="197">
        <f>+'F1'!Q68</f>
        <v>0</v>
      </c>
      <c r="G16" s="199"/>
      <c r="H16" s="21"/>
    </row>
    <row r="17" spans="1:8" ht="30" customHeight="1" x14ac:dyDescent="0.25">
      <c r="A17" s="9"/>
      <c r="B17" s="109" t="s">
        <v>73</v>
      </c>
      <c r="C17" s="15" t="s">
        <v>58</v>
      </c>
      <c r="D17" s="16" t="s">
        <v>283</v>
      </c>
      <c r="E17" s="197">
        <f>+SUM('F1'!E75:G75)</f>
        <v>0</v>
      </c>
      <c r="F17" s="197">
        <f>+'F1'!Q75</f>
        <v>0</v>
      </c>
      <c r="G17" s="199"/>
      <c r="H17" s="21"/>
    </row>
    <row r="18" spans="1:8" ht="30.75" customHeight="1" x14ac:dyDescent="0.25">
      <c r="B18" s="109" t="s">
        <v>74</v>
      </c>
      <c r="C18" s="12">
        <v>2</v>
      </c>
      <c r="D18" s="13" t="s">
        <v>183</v>
      </c>
      <c r="E18" s="196">
        <f>+SUM('F2'!E9:G9)</f>
        <v>0</v>
      </c>
      <c r="F18" s="141"/>
      <c r="G18" s="197">
        <f>+'F2'!N9</f>
        <v>0</v>
      </c>
      <c r="H18" s="20"/>
    </row>
    <row r="19" spans="1:8" ht="30.75" customHeight="1" x14ac:dyDescent="0.25">
      <c r="B19" s="109" t="s">
        <v>75</v>
      </c>
      <c r="C19" s="15" t="s">
        <v>5</v>
      </c>
      <c r="D19" s="16" t="s">
        <v>246</v>
      </c>
      <c r="E19" s="196">
        <f>+SUM('F2'!E10:G10)</f>
        <v>0</v>
      </c>
      <c r="F19" s="141"/>
      <c r="G19" s="197">
        <f>+'F2'!N10</f>
        <v>0</v>
      </c>
      <c r="H19" s="20"/>
    </row>
    <row r="20" spans="1:8" ht="30.75" customHeight="1" x14ac:dyDescent="0.25">
      <c r="B20" s="109" t="s">
        <v>76</v>
      </c>
      <c r="C20" s="15" t="s">
        <v>6</v>
      </c>
      <c r="D20" s="16" t="s">
        <v>248</v>
      </c>
      <c r="E20" s="196">
        <f>+SUM('F2'!E15:G15)</f>
        <v>0</v>
      </c>
      <c r="F20" s="141"/>
      <c r="G20" s="197">
        <f>+'F2'!N15</f>
        <v>0</v>
      </c>
      <c r="H20" s="20"/>
    </row>
    <row r="21" spans="1:8" ht="30.75" customHeight="1" x14ac:dyDescent="0.25">
      <c r="B21" s="109" t="s">
        <v>77</v>
      </c>
      <c r="C21" s="15" t="s">
        <v>7</v>
      </c>
      <c r="D21" s="16" t="s">
        <v>296</v>
      </c>
      <c r="E21" s="197">
        <f>+SUM('F2'!E21:G21)-SUM('F2'!E23:G23)</f>
        <v>0</v>
      </c>
      <c r="F21" s="141"/>
      <c r="G21" s="197">
        <f>+'F2'!N21-'F2'!N23</f>
        <v>0</v>
      </c>
      <c r="H21" s="20"/>
    </row>
    <row r="22" spans="1:8" ht="30.75" customHeight="1" x14ac:dyDescent="0.25">
      <c r="B22" s="109" t="s">
        <v>78</v>
      </c>
      <c r="C22" s="15" t="s">
        <v>145</v>
      </c>
      <c r="D22" s="16" t="s">
        <v>290</v>
      </c>
      <c r="E22" s="196">
        <f>+SUM('F2'!E23:G23)+SUM('F2'!E35:G35)</f>
        <v>0</v>
      </c>
      <c r="F22" s="141"/>
      <c r="G22" s="197">
        <f>+'F2'!N23+'F2'!N35</f>
        <v>0</v>
      </c>
      <c r="H22" s="20"/>
    </row>
    <row r="23" spans="1:8" ht="30.75" customHeight="1" x14ac:dyDescent="0.25">
      <c r="B23" s="109" t="s">
        <v>79</v>
      </c>
      <c r="C23" s="15" t="s">
        <v>146</v>
      </c>
      <c r="D23" s="16" t="s">
        <v>261</v>
      </c>
      <c r="E23" s="197">
        <f>+SUM('F2'!E30:G30)</f>
        <v>0</v>
      </c>
      <c r="F23" s="141"/>
      <c r="G23" s="197">
        <f>+'F2'!N30</f>
        <v>0</v>
      </c>
      <c r="H23" s="20"/>
    </row>
    <row r="24" spans="1:8" ht="30.75" customHeight="1" x14ac:dyDescent="0.25">
      <c r="B24" s="109" t="s">
        <v>80</v>
      </c>
      <c r="C24" s="15" t="s">
        <v>149</v>
      </c>
      <c r="D24" s="16" t="s">
        <v>262</v>
      </c>
      <c r="E24" s="197">
        <f>+SUM('F2'!E31:G31)-SUM('F2'!E35:G35)</f>
        <v>0</v>
      </c>
      <c r="F24" s="141"/>
      <c r="G24" s="197">
        <f>+'F2'!N31-'F2'!N35</f>
        <v>0</v>
      </c>
      <c r="H24" s="20"/>
    </row>
    <row r="25" spans="1:8" ht="30.75" customHeight="1" x14ac:dyDescent="0.25">
      <c r="B25" s="109" t="s">
        <v>81</v>
      </c>
      <c r="C25" s="15" t="s">
        <v>150</v>
      </c>
      <c r="D25" s="16" t="s">
        <v>291</v>
      </c>
      <c r="E25" s="197">
        <f>+SUM('F2'!E38:G38)</f>
        <v>0</v>
      </c>
      <c r="F25" s="141"/>
      <c r="G25" s="197">
        <f>+'F2'!N38</f>
        <v>0</v>
      </c>
      <c r="H25" s="20"/>
    </row>
    <row r="26" spans="1:8" ht="30.75" customHeight="1" x14ac:dyDescent="0.25">
      <c r="B26" s="109" t="s">
        <v>82</v>
      </c>
      <c r="C26" s="15" t="s">
        <v>151</v>
      </c>
      <c r="D26" s="16" t="s">
        <v>268</v>
      </c>
      <c r="E26" s="197">
        <f>+SUM('F2'!E40:G40)+'F2'!E39</f>
        <v>0</v>
      </c>
      <c r="F26" s="141"/>
      <c r="G26" s="197">
        <f>+'F2'!N40</f>
        <v>0</v>
      </c>
      <c r="H26" s="20"/>
    </row>
    <row r="27" spans="1:8" ht="30.75" customHeight="1" thickBot="1" x14ac:dyDescent="0.3">
      <c r="B27" s="210" t="s">
        <v>83</v>
      </c>
      <c r="C27" s="22" t="s">
        <v>161</v>
      </c>
      <c r="D27" s="132" t="s">
        <v>193</v>
      </c>
      <c r="E27" s="200"/>
      <c r="F27" s="23"/>
      <c r="G27" s="200"/>
      <c r="H27" s="24" t="e">
        <f>+G18/F8</f>
        <v>#DIV/0!</v>
      </c>
    </row>
    <row r="32" spans="1:8" ht="15" thickBot="1" x14ac:dyDescent="0.3"/>
    <row r="33" spans="1:8" ht="60" customHeight="1" thickBot="1" x14ac:dyDescent="0.3">
      <c r="B33" s="261" t="s">
        <v>297</v>
      </c>
      <c r="C33" s="262"/>
      <c r="D33" s="262"/>
      <c r="E33" s="262"/>
      <c r="F33" s="262"/>
      <c r="G33" s="262"/>
      <c r="H33" s="263"/>
    </row>
    <row r="34" spans="1:8" ht="15" x14ac:dyDescent="0.25">
      <c r="B34" s="19"/>
      <c r="C34" s="19"/>
      <c r="D34" s="19"/>
      <c r="E34" s="19"/>
      <c r="F34" s="19"/>
      <c r="G34" s="19"/>
    </row>
    <row r="35" spans="1:8" ht="15" x14ac:dyDescent="0.25">
      <c r="B35" s="19"/>
      <c r="C35" s="19"/>
      <c r="D35" s="234" t="s">
        <v>167</v>
      </c>
      <c r="E35" s="6"/>
      <c r="F35" s="19"/>
      <c r="G35" s="19"/>
    </row>
    <row r="36" spans="1:8" ht="15.75" thickBot="1" x14ac:dyDescent="0.3">
      <c r="B36" s="19"/>
      <c r="C36" s="19"/>
      <c r="D36" s="5"/>
      <c r="E36" s="19"/>
      <c r="F36" s="19"/>
      <c r="G36" s="19"/>
    </row>
    <row r="37" spans="1:8" s="8" customFormat="1" ht="55.9" customHeight="1" x14ac:dyDescent="0.25">
      <c r="A37" s="7"/>
      <c r="B37" s="265" t="s">
        <v>171</v>
      </c>
      <c r="C37" s="268" t="s">
        <v>181</v>
      </c>
      <c r="D37" s="271" t="s">
        <v>172</v>
      </c>
      <c r="E37" s="244" t="s">
        <v>199</v>
      </c>
      <c r="F37" s="244" t="s">
        <v>206</v>
      </c>
      <c r="G37" s="244" t="s">
        <v>294</v>
      </c>
      <c r="H37" s="245" t="s">
        <v>174</v>
      </c>
    </row>
    <row r="38" spans="1:8" s="8" customFormat="1" ht="30.75" customHeight="1" x14ac:dyDescent="0.25">
      <c r="A38" s="7"/>
      <c r="B38" s="298"/>
      <c r="C38" s="299"/>
      <c r="D38" s="300"/>
      <c r="E38" s="76" t="s">
        <v>64</v>
      </c>
      <c r="F38" s="76" t="s">
        <v>65</v>
      </c>
      <c r="G38" s="76" t="s">
        <v>66</v>
      </c>
      <c r="H38" s="145" t="s">
        <v>67</v>
      </c>
    </row>
    <row r="39" spans="1:8" s="8" customFormat="1" ht="30.75" customHeight="1" x14ac:dyDescent="0.25">
      <c r="A39" s="7"/>
      <c r="B39" s="109" t="s">
        <v>64</v>
      </c>
      <c r="C39" s="12">
        <v>1</v>
      </c>
      <c r="D39" s="13" t="s">
        <v>207</v>
      </c>
      <c r="E39" s="196">
        <f>+SUM('F3'!E10:G10)</f>
        <v>0</v>
      </c>
      <c r="F39" s="197">
        <f>+'F3'!N10</f>
        <v>0</v>
      </c>
      <c r="G39" s="198"/>
      <c r="H39" s="20"/>
    </row>
    <row r="40" spans="1:8" ht="30" customHeight="1" x14ac:dyDescent="0.25">
      <c r="A40" s="9"/>
      <c r="B40" s="109" t="s">
        <v>65</v>
      </c>
      <c r="C40" s="15" t="s">
        <v>0</v>
      </c>
      <c r="D40" s="16" t="s">
        <v>208</v>
      </c>
      <c r="E40" s="196">
        <f>+SUM('F3'!E11:G11)</f>
        <v>0</v>
      </c>
      <c r="F40" s="197">
        <f>+'F3'!N11</f>
        <v>0</v>
      </c>
      <c r="G40" s="198"/>
      <c r="H40" s="20"/>
    </row>
    <row r="41" spans="1:8" ht="30" customHeight="1" x14ac:dyDescent="0.25">
      <c r="A41" s="9"/>
      <c r="B41" s="109" t="s">
        <v>66</v>
      </c>
      <c r="C41" s="15" t="s">
        <v>3</v>
      </c>
      <c r="D41" s="16" t="s">
        <v>209</v>
      </c>
      <c r="E41" s="196">
        <f>+'F3'!G14</f>
        <v>0</v>
      </c>
      <c r="F41" s="197">
        <f>+'F3'!N14</f>
        <v>0</v>
      </c>
      <c r="G41" s="198"/>
      <c r="H41" s="20"/>
    </row>
    <row r="42" spans="1:8" ht="30" customHeight="1" x14ac:dyDescent="0.25">
      <c r="A42" s="9"/>
      <c r="B42" s="246" t="s">
        <v>67</v>
      </c>
      <c r="C42" s="15" t="s">
        <v>4</v>
      </c>
      <c r="D42" s="16" t="s">
        <v>295</v>
      </c>
      <c r="E42" s="196">
        <f>+SUM('F3'!E34:F34)</f>
        <v>0</v>
      </c>
      <c r="F42" s="197">
        <f>+'F3'!N34</f>
        <v>0</v>
      </c>
      <c r="G42" s="198"/>
      <c r="H42" s="20"/>
    </row>
    <row r="43" spans="1:8" ht="30" customHeight="1" x14ac:dyDescent="0.25">
      <c r="A43" s="9"/>
      <c r="B43" s="109" t="s">
        <v>68</v>
      </c>
      <c r="C43" s="15" t="s">
        <v>8</v>
      </c>
      <c r="D43" s="16" t="s">
        <v>210</v>
      </c>
      <c r="E43" s="196">
        <f>+SUM('F3'!E37:F37)</f>
        <v>0</v>
      </c>
      <c r="F43" s="197">
        <f>+'F3'!N37</f>
        <v>0</v>
      </c>
      <c r="G43" s="199"/>
      <c r="H43" s="21"/>
    </row>
    <row r="44" spans="1:8" ht="30" customHeight="1" x14ac:dyDescent="0.25">
      <c r="A44" s="9"/>
      <c r="B44" s="109" t="s">
        <v>69</v>
      </c>
      <c r="C44" s="15" t="s">
        <v>54</v>
      </c>
      <c r="D44" s="16" t="s">
        <v>228</v>
      </c>
      <c r="E44" s="196">
        <f>+SUM('F3'!E45:F45)</f>
        <v>0</v>
      </c>
      <c r="F44" s="197">
        <f>+'F3'!N45</f>
        <v>0</v>
      </c>
      <c r="G44" s="199"/>
      <c r="H44" s="21"/>
    </row>
    <row r="45" spans="1:8" ht="30" customHeight="1" x14ac:dyDescent="0.25">
      <c r="A45" s="9"/>
      <c r="B45" s="109" t="s">
        <v>70</v>
      </c>
      <c r="C45" s="15" t="s">
        <v>55</v>
      </c>
      <c r="D45" s="16" t="s">
        <v>211</v>
      </c>
      <c r="E45" s="196">
        <f>+SUM('F3'!E46:F46)</f>
        <v>0</v>
      </c>
      <c r="F45" s="197">
        <f>+'F3'!N46</f>
        <v>0</v>
      </c>
      <c r="G45" s="199"/>
      <c r="H45" s="21"/>
    </row>
    <row r="46" spans="1:8" ht="30" customHeight="1" x14ac:dyDescent="0.25">
      <c r="A46" s="9"/>
      <c r="B46" s="109" t="s">
        <v>71</v>
      </c>
      <c r="C46" s="15" t="s">
        <v>56</v>
      </c>
      <c r="D46" s="16" t="s">
        <v>232</v>
      </c>
      <c r="E46" s="196">
        <f>+SUM('F3'!E50:F50)</f>
        <v>0</v>
      </c>
      <c r="F46" s="197">
        <f>+'F3'!N50</f>
        <v>0</v>
      </c>
      <c r="G46" s="199"/>
      <c r="H46" s="21"/>
    </row>
    <row r="47" spans="1:8" ht="30" customHeight="1" x14ac:dyDescent="0.25">
      <c r="A47" s="9"/>
      <c r="B47" s="109" t="s">
        <v>72</v>
      </c>
      <c r="C47" s="15" t="s">
        <v>57</v>
      </c>
      <c r="D47" s="16" t="s">
        <v>282</v>
      </c>
      <c r="E47" s="196">
        <f>+SUM('F3'!E51:F51)</f>
        <v>0</v>
      </c>
      <c r="F47" s="197">
        <f>+'F3'!N51</f>
        <v>0</v>
      </c>
      <c r="G47" s="199"/>
      <c r="H47" s="21"/>
    </row>
    <row r="48" spans="1:8" ht="30" customHeight="1" x14ac:dyDescent="0.25">
      <c r="A48" s="9"/>
      <c r="B48" s="109" t="s">
        <v>73</v>
      </c>
      <c r="C48" s="15" t="s">
        <v>58</v>
      </c>
      <c r="D48" s="16" t="s">
        <v>283</v>
      </c>
      <c r="E48" s="196">
        <f>+SUM('F3'!E52:F52)</f>
        <v>0</v>
      </c>
      <c r="F48" s="197">
        <f>+'F3'!N52</f>
        <v>0</v>
      </c>
      <c r="G48" s="199"/>
      <c r="H48" s="21"/>
    </row>
    <row r="49" spans="2:8" ht="30.75" customHeight="1" x14ac:dyDescent="0.25">
      <c r="B49" s="109" t="s">
        <v>74</v>
      </c>
      <c r="C49" s="12">
        <v>2</v>
      </c>
      <c r="D49" s="13" t="s">
        <v>183</v>
      </c>
      <c r="E49" s="196">
        <f>+SUM('F4'!E9:F9)</f>
        <v>0</v>
      </c>
      <c r="F49" s="141"/>
      <c r="G49" s="197">
        <f>+'F4'!K9</f>
        <v>0</v>
      </c>
      <c r="H49" s="20"/>
    </row>
    <row r="50" spans="2:8" ht="30.75" customHeight="1" x14ac:dyDescent="0.25">
      <c r="B50" s="109" t="s">
        <v>75</v>
      </c>
      <c r="C50" s="15" t="s">
        <v>5</v>
      </c>
      <c r="D50" s="16" t="s">
        <v>246</v>
      </c>
      <c r="E50" s="196">
        <f>+SUM('F4'!E10:F10)</f>
        <v>0</v>
      </c>
      <c r="F50" s="141"/>
      <c r="G50" s="197">
        <f>+'F4'!K10</f>
        <v>0</v>
      </c>
      <c r="H50" s="20"/>
    </row>
    <row r="51" spans="2:8" ht="30.75" customHeight="1" x14ac:dyDescent="0.25">
      <c r="B51" s="109" t="s">
        <v>76</v>
      </c>
      <c r="C51" s="15" t="s">
        <v>6</v>
      </c>
      <c r="D51" s="16" t="s">
        <v>248</v>
      </c>
      <c r="E51" s="196">
        <f>+SUM('F4'!E11:F11)</f>
        <v>0</v>
      </c>
      <c r="F51" s="141"/>
      <c r="G51" s="197">
        <f>+'F4'!K11</f>
        <v>0</v>
      </c>
      <c r="H51" s="20"/>
    </row>
    <row r="52" spans="2:8" ht="30.75" customHeight="1" x14ac:dyDescent="0.25">
      <c r="B52" s="109" t="s">
        <v>77</v>
      </c>
      <c r="C52" s="15" t="s">
        <v>7</v>
      </c>
      <c r="D52" s="16" t="s">
        <v>296</v>
      </c>
      <c r="E52" s="196">
        <f>+SUM('F4'!E14:F14)</f>
        <v>0</v>
      </c>
      <c r="F52" s="141"/>
      <c r="G52" s="197">
        <f>+'F4'!K14</f>
        <v>0</v>
      </c>
      <c r="H52" s="20"/>
    </row>
    <row r="53" spans="2:8" ht="30.75" customHeight="1" x14ac:dyDescent="0.25">
      <c r="B53" s="109" t="s">
        <v>78</v>
      </c>
      <c r="C53" s="15" t="s">
        <v>145</v>
      </c>
      <c r="D53" s="16" t="s">
        <v>290</v>
      </c>
      <c r="E53" s="196">
        <f>+SUM('F4'!E15:F15)</f>
        <v>0</v>
      </c>
      <c r="F53" s="141"/>
      <c r="G53" s="197">
        <f>+'F4'!K15</f>
        <v>0</v>
      </c>
      <c r="H53" s="20"/>
    </row>
    <row r="54" spans="2:8" ht="30.75" customHeight="1" x14ac:dyDescent="0.25">
      <c r="B54" s="109" t="s">
        <v>79</v>
      </c>
      <c r="C54" s="15" t="s">
        <v>146</v>
      </c>
      <c r="D54" s="16" t="s">
        <v>261</v>
      </c>
      <c r="E54" s="196">
        <f>+SUM('F4'!E16:F16)</f>
        <v>0</v>
      </c>
      <c r="F54" s="141"/>
      <c r="G54" s="197">
        <f>+'F4'!K16</f>
        <v>0</v>
      </c>
      <c r="H54" s="20"/>
    </row>
    <row r="55" spans="2:8" ht="30.75" customHeight="1" x14ac:dyDescent="0.25">
      <c r="B55" s="109" t="s">
        <v>80</v>
      </c>
      <c r="C55" s="15" t="s">
        <v>149</v>
      </c>
      <c r="D55" s="16" t="s">
        <v>262</v>
      </c>
      <c r="E55" s="196">
        <f>+SUM('F4'!E17:F17)</f>
        <v>0</v>
      </c>
      <c r="F55" s="141"/>
      <c r="G55" s="197">
        <f>+'F4'!K17</f>
        <v>0</v>
      </c>
      <c r="H55" s="20"/>
    </row>
    <row r="56" spans="2:8" ht="30.75" customHeight="1" x14ac:dyDescent="0.25">
      <c r="B56" s="109" t="s">
        <v>81</v>
      </c>
      <c r="C56" s="15" t="s">
        <v>150</v>
      </c>
      <c r="D56" s="16" t="s">
        <v>291</v>
      </c>
      <c r="E56" s="196">
        <f>+SUM('F4'!E18:F18)</f>
        <v>0</v>
      </c>
      <c r="F56" s="141"/>
      <c r="G56" s="197">
        <f>+'F4'!K18</f>
        <v>0</v>
      </c>
      <c r="H56" s="20"/>
    </row>
    <row r="57" spans="2:8" ht="30.75" customHeight="1" x14ac:dyDescent="0.25">
      <c r="B57" s="109" t="s">
        <v>82</v>
      </c>
      <c r="C57" s="15" t="s">
        <v>151</v>
      </c>
      <c r="D57" s="16" t="s">
        <v>268</v>
      </c>
      <c r="E57" s="196">
        <f>+SUM('F4'!E19:F19)</f>
        <v>0</v>
      </c>
      <c r="F57" s="141"/>
      <c r="G57" s="197">
        <f>+'F4'!K19</f>
        <v>0</v>
      </c>
      <c r="H57" s="20"/>
    </row>
    <row r="58" spans="2:8" ht="30.75" customHeight="1" thickBot="1" x14ac:dyDescent="0.3">
      <c r="B58" s="210" t="s">
        <v>83</v>
      </c>
      <c r="C58" s="22" t="s">
        <v>161</v>
      </c>
      <c r="D58" s="132" t="s">
        <v>298</v>
      </c>
      <c r="E58" s="200"/>
      <c r="F58" s="23"/>
      <c r="G58" s="200"/>
      <c r="H58" s="24" t="e">
        <f>+G49/F39</f>
        <v>#DIV/0!</v>
      </c>
    </row>
  </sheetData>
  <mergeCells count="8">
    <mergeCell ref="B37:B38"/>
    <mergeCell ref="C37:C38"/>
    <mergeCell ref="D37:D38"/>
    <mergeCell ref="B2:H2"/>
    <mergeCell ref="B6:B7"/>
    <mergeCell ref="C6:C7"/>
    <mergeCell ref="D6:D7"/>
    <mergeCell ref="B33:H33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Përmbajtja</vt:lpstr>
      <vt:lpstr>F1</vt:lpstr>
      <vt:lpstr>F2</vt:lpstr>
      <vt:lpstr>F3</vt:lpstr>
      <vt:lpstr>F4</vt:lpstr>
      <vt:lpstr>F5</vt:lpstr>
      <vt:lpstr>'F1'!Print_Area</vt:lpstr>
      <vt:lpstr>'F4'!Print_Area</vt:lpstr>
      <vt:lpstr>'F1'!Print_Titles</vt:lpstr>
      <vt:lpstr>'F3'!Print_Titles</vt:lpstr>
    </vt:vector>
  </TitlesOfParts>
  <Company>European Banking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 Olmo</dc:creator>
  <cp:lastModifiedBy>Irini Kalluci</cp:lastModifiedBy>
  <cp:lastPrinted>2021-03-26T10:21:20Z</cp:lastPrinted>
  <dcterms:created xsi:type="dcterms:W3CDTF">2019-01-14T16:03:37Z</dcterms:created>
  <dcterms:modified xsi:type="dcterms:W3CDTF">2021-11-25T15:27:50Z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